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7事前提出資料様式\R7介護事前提出資料\"/>
    </mc:Choice>
  </mc:AlternateContent>
  <xr:revisionPtr revIDLastSave="0" documentId="13_ncr:1_{E12B1C9F-F5AB-4CA5-899F-019C6D431BB9}" xr6:coauthVersionLast="47" xr6:coauthVersionMax="47" xr10:uidLastSave="{00000000-0000-0000-0000-000000000000}"/>
  <bookViews>
    <workbookView xWindow="-110" yWindow="-110" windowWidth="19420" windowHeight="10300" tabRatio="836" xr2:uid="{00000000-000D-0000-FFFF-FFFF00000000}"/>
  </bookViews>
  <sheets>
    <sheet name="表紙" sheetId="33" r:id="rId1"/>
    <sheet name="添付書類等" sheetId="58" r:id="rId2"/>
    <sheet name="1-1勤務表" sheetId="53" r:id="rId3"/>
    <sheet name="1-2シフト記号表（勤務時間帯）" sheetId="54" r:id="rId4"/>
    <sheet name="【記載例】勤務表" sheetId="50" r:id="rId5"/>
    <sheet name="【記載例】シフト記号表（勤務時間帯）" sheetId="51" r:id="rId6"/>
    <sheet name="記入方法" sheetId="55" r:id="rId7"/>
    <sheet name="プルダウン・リスト" sheetId="56" r:id="rId8"/>
    <sheet name="2事故・苦情" sheetId="39" r:id="rId9"/>
    <sheet name="３運営状況" sheetId="47" r:id="rId10"/>
    <sheet name="4基準自己点検表" sheetId="49" r:id="rId11"/>
    <sheet name="5‐1加算自己点検表（通所リハ）" sheetId="42" r:id="rId12"/>
    <sheet name="5‐2加算自己点検表（介護予防通所リハ）" sheetId="46" r:id="rId13"/>
  </sheets>
  <externalReferences>
    <externalReference r:id="rId14"/>
  </externalReferences>
  <definedNames>
    <definedName name="【記載例】シフト記号" localSheetId="3">'1-2シフト記号表（勤務時間帯）'!$C$6:$C$35</definedName>
    <definedName name="【記載例】シフト記号" localSheetId="1">'[1]【記載例】シフト記号表（勤務時間帯）'!$C$6:$C$35</definedName>
    <definedName name="【記載例】シフト記号">'【記載例】シフト記号表（勤務時間帯）'!$C$6:$C$35</definedName>
    <definedName name="_xlnm.Print_Area" localSheetId="4">【記載例】勤務表!$A$1:$BF$70</definedName>
    <definedName name="_xlnm.Print_Area" localSheetId="2">'1-1勤務表'!$A$1:$BF$70</definedName>
    <definedName name="_xlnm.Print_Area" localSheetId="9">'３運営状況'!$A$1:$M$30</definedName>
    <definedName name="_xlnm.Print_Area" localSheetId="10">'4基準自己点検表'!$A$1:$M$234</definedName>
    <definedName name="_xlnm.Print_Area" localSheetId="12">'5‐2加算自己点検表（介護予防通所リハ）'!$A$1:$G$205</definedName>
    <definedName name="_xlnm.Print_Area" localSheetId="6">記入方法!$B$1:$P$82</definedName>
    <definedName name="_xlnm.Print_Titles" localSheetId="2">'1-1勤務表'!$1:$21</definedName>
    <definedName name="_xlnm.Print_Titles" localSheetId="10">'4基準自己点検表'!$10:$11</definedName>
    <definedName name="_xlnm.Print_Titles" localSheetId="11">'5‐1加算自己点検表（通所リハ）'!$4:$4</definedName>
    <definedName name="_xlnm.Print_Titles" localSheetId="12">'5‐2加算自己点検表（介護予防通所リハ）'!$4:$4</definedName>
    <definedName name="シフト記号表" localSheetId="1">'[1]シフト記号表（勤務時間帯）'!$C$6:$C$35</definedName>
    <definedName name="シフト記号表">'1-2シフト記号表（勤務時間帯）'!$C$6:$C$35</definedName>
    <definedName name="医師">プルダウン・リスト!$C$18:$C$30</definedName>
    <definedName name="介護職員">プルダウン・リスト!$H$18:$H$30</definedName>
    <definedName name="看護職員">プルダウン・リスト!$G$18:$G$30</definedName>
    <definedName name="経験を有する看護師">プルダウン・リスト!$I$18:$I$30</definedName>
    <definedName name="言語聴覚士">プルダウン・リスト!$F$18:$F$30</definedName>
    <definedName name="作業療法士">プルダウン・リスト!$E$18:$E$30</definedName>
    <definedName name="職種">プルダウン・リスト!$C$17:$L$17</definedName>
    <definedName name="他のリハビリテーション提供者">プルダウン・リスト!$J$18:$J$30</definedName>
    <definedName name="理学療法士">プルダウン・リスト!$D$18:$D$30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54" l="1"/>
  <c r="U25" i="54" s="1"/>
  <c r="Q25" i="54"/>
  <c r="K25" i="54"/>
  <c r="S24" i="54"/>
  <c r="U24" i="54" s="1"/>
  <c r="Q24" i="54"/>
  <c r="K24" i="54"/>
  <c r="S23" i="54"/>
  <c r="U23" i="54" s="1"/>
  <c r="Q23" i="54"/>
  <c r="K23" i="54"/>
  <c r="S22" i="54"/>
  <c r="U22" i="54" s="1"/>
  <c r="Q22" i="54"/>
  <c r="K22" i="54"/>
  <c r="S21" i="54"/>
  <c r="U21" i="54" s="1"/>
  <c r="Q21" i="54"/>
  <c r="K21" i="54"/>
  <c r="S20" i="54"/>
  <c r="U20" i="54" s="1"/>
  <c r="Q20" i="54"/>
  <c r="K20" i="54"/>
  <c r="S19" i="54"/>
  <c r="U19" i="54" s="1"/>
  <c r="Q19" i="54"/>
  <c r="K19" i="54"/>
  <c r="S18" i="54"/>
  <c r="U18" i="54" s="1"/>
  <c r="Q18" i="54"/>
  <c r="K18" i="54"/>
  <c r="S17" i="54"/>
  <c r="U17" i="54" s="1"/>
  <c r="Q17" i="54"/>
  <c r="K17" i="54"/>
  <c r="S16" i="54"/>
  <c r="U16" i="54" s="1"/>
  <c r="Q16" i="54"/>
  <c r="K16" i="54"/>
  <c r="S15" i="54"/>
  <c r="U15" i="54" s="1"/>
  <c r="Q15" i="54"/>
  <c r="K15" i="54"/>
  <c r="S14" i="54"/>
  <c r="U14" i="54" s="1"/>
  <c r="Q14" i="54"/>
  <c r="K14" i="54"/>
  <c r="S13" i="54"/>
  <c r="U13" i="54" s="1"/>
  <c r="Q13" i="54"/>
  <c r="K13" i="54"/>
  <c r="S12" i="54"/>
  <c r="U12" i="54" s="1"/>
  <c r="Q12" i="54"/>
  <c r="K12" i="54"/>
  <c r="S11" i="54"/>
  <c r="U11" i="54" s="1"/>
  <c r="Q11" i="54"/>
  <c r="K11" i="54"/>
  <c r="S10" i="54"/>
  <c r="U10" i="54" s="1"/>
  <c r="Q10" i="54"/>
  <c r="K10" i="54"/>
  <c r="S9" i="54"/>
  <c r="U9" i="54" s="1"/>
  <c r="Q9" i="54"/>
  <c r="K9" i="54"/>
  <c r="S8" i="54"/>
  <c r="U8" i="54" s="1"/>
  <c r="Q8" i="54"/>
  <c r="K8" i="54"/>
  <c r="S7" i="54"/>
  <c r="U7" i="54" s="1"/>
  <c r="Q7" i="54"/>
  <c r="K7" i="54"/>
  <c r="S6" i="54"/>
  <c r="Q6" i="54"/>
  <c r="K6" i="54"/>
  <c r="AW60" i="53"/>
  <c r="AV60" i="53"/>
  <c r="AU60" i="53"/>
  <c r="AT60" i="53"/>
  <c r="AS60" i="53"/>
  <c r="AR60" i="53"/>
  <c r="AQ60" i="53"/>
  <c r="AP60" i="53"/>
  <c r="AO60" i="53"/>
  <c r="AN60" i="53"/>
  <c r="AM60" i="53"/>
  <c r="AL60" i="53"/>
  <c r="AK60" i="53"/>
  <c r="AJ60" i="53"/>
  <c r="AI60" i="53"/>
  <c r="AH60" i="53"/>
  <c r="AG60" i="53"/>
  <c r="AF60" i="53"/>
  <c r="AE60" i="53"/>
  <c r="AD60" i="53"/>
  <c r="AC60" i="53"/>
  <c r="AB60" i="53"/>
  <c r="AA60" i="53"/>
  <c r="Z60" i="53"/>
  <c r="Y60" i="53"/>
  <c r="X60" i="53"/>
  <c r="W60" i="53"/>
  <c r="V60" i="53"/>
  <c r="U60" i="53"/>
  <c r="T60" i="53"/>
  <c r="S60" i="53"/>
  <c r="F60" i="53"/>
  <c r="AW59" i="53"/>
  <c r="AV59" i="53"/>
  <c r="AU59" i="53"/>
  <c r="AT59" i="53"/>
  <c r="AS59" i="53"/>
  <c r="AR59" i="53"/>
  <c r="AQ59" i="53"/>
  <c r="AP59" i="53"/>
  <c r="AO59" i="53"/>
  <c r="AN59" i="53"/>
  <c r="AM59" i="53"/>
  <c r="AL59" i="53"/>
  <c r="AK59" i="53"/>
  <c r="AJ59" i="53"/>
  <c r="AI59" i="53"/>
  <c r="AH59" i="53"/>
  <c r="AG59" i="53"/>
  <c r="AF59" i="53"/>
  <c r="AE59" i="53"/>
  <c r="AD59" i="53"/>
  <c r="AC59" i="53"/>
  <c r="AB59" i="53"/>
  <c r="AA59" i="53"/>
  <c r="Z59" i="53"/>
  <c r="Y59" i="53"/>
  <c r="X59" i="53"/>
  <c r="W59" i="53"/>
  <c r="V59" i="53"/>
  <c r="U59" i="53"/>
  <c r="T59" i="53"/>
  <c r="S59" i="53"/>
  <c r="AW57" i="53"/>
  <c r="AV57" i="53"/>
  <c r="AU57" i="53"/>
  <c r="AT57" i="53"/>
  <c r="AS57" i="53"/>
  <c r="AR57" i="53"/>
  <c r="AQ57" i="53"/>
  <c r="AP57" i="53"/>
  <c r="AO57" i="53"/>
  <c r="AN57" i="53"/>
  <c r="AM57" i="53"/>
  <c r="AL57" i="53"/>
  <c r="AK57" i="53"/>
  <c r="AJ57" i="53"/>
  <c r="AI57" i="53"/>
  <c r="AH57" i="53"/>
  <c r="AG57" i="53"/>
  <c r="AF57" i="53"/>
  <c r="AE57" i="53"/>
  <c r="AD57" i="53"/>
  <c r="AC57" i="53"/>
  <c r="AB57" i="53"/>
  <c r="AA57" i="53"/>
  <c r="Z57" i="53"/>
  <c r="Y57" i="53"/>
  <c r="X57" i="53"/>
  <c r="W57" i="53"/>
  <c r="V57" i="53"/>
  <c r="U57" i="53"/>
  <c r="T57" i="53"/>
  <c r="S57" i="53"/>
  <c r="F57" i="53"/>
  <c r="AW56" i="53"/>
  <c r="AV56" i="53"/>
  <c r="AU56" i="53"/>
  <c r="AT56" i="53"/>
  <c r="AS56" i="53"/>
  <c r="AR56" i="53"/>
  <c r="AQ56" i="53"/>
  <c r="AP56" i="53"/>
  <c r="AO56" i="53"/>
  <c r="AN56" i="53"/>
  <c r="AM56" i="53"/>
  <c r="AL56" i="53"/>
  <c r="AK56" i="53"/>
  <c r="AJ56" i="53"/>
  <c r="AI56" i="53"/>
  <c r="AH56" i="53"/>
  <c r="AG56" i="53"/>
  <c r="AF56" i="53"/>
  <c r="AE56" i="53"/>
  <c r="AD56" i="53"/>
  <c r="AC56" i="53"/>
  <c r="AB56" i="53"/>
  <c r="AA56" i="53"/>
  <c r="Z56" i="53"/>
  <c r="Y56" i="53"/>
  <c r="X56" i="53"/>
  <c r="W56" i="53"/>
  <c r="V56" i="53"/>
  <c r="U56" i="53"/>
  <c r="T56" i="53"/>
  <c r="S56" i="53"/>
  <c r="AW54" i="53"/>
  <c r="AV54" i="53"/>
  <c r="AU54" i="53"/>
  <c r="AT54" i="53"/>
  <c r="AS54" i="53"/>
  <c r="AR54" i="53"/>
  <c r="AQ54" i="53"/>
  <c r="AP54" i="53"/>
  <c r="AO54" i="53"/>
  <c r="AN54" i="53"/>
  <c r="AM54" i="53"/>
  <c r="AL54" i="53"/>
  <c r="AK54" i="53"/>
  <c r="AJ54" i="53"/>
  <c r="AI54" i="53"/>
  <c r="AH54" i="53"/>
  <c r="AG54" i="53"/>
  <c r="AF54" i="53"/>
  <c r="AE54" i="53"/>
  <c r="AD54" i="53"/>
  <c r="AC54" i="53"/>
  <c r="AB54" i="53"/>
  <c r="AA54" i="53"/>
  <c r="Z54" i="53"/>
  <c r="Y54" i="53"/>
  <c r="X54" i="53"/>
  <c r="W54" i="53"/>
  <c r="V54" i="53"/>
  <c r="U54" i="53"/>
  <c r="T54" i="53"/>
  <c r="S54" i="53"/>
  <c r="F54" i="53"/>
  <c r="AW53" i="53"/>
  <c r="AV53" i="53"/>
  <c r="AU53" i="53"/>
  <c r="AT53" i="53"/>
  <c r="AS53" i="53"/>
  <c r="AR53" i="53"/>
  <c r="AQ53" i="53"/>
  <c r="AP53" i="53"/>
  <c r="AO53" i="53"/>
  <c r="AN53" i="53"/>
  <c r="AM53" i="53"/>
  <c r="AL53" i="53"/>
  <c r="AK53" i="53"/>
  <c r="AJ53" i="53"/>
  <c r="AI53" i="53"/>
  <c r="AH53" i="53"/>
  <c r="AG53" i="53"/>
  <c r="AF53" i="53"/>
  <c r="AE53" i="53"/>
  <c r="AD53" i="53"/>
  <c r="AC53" i="53"/>
  <c r="AB53" i="53"/>
  <c r="AA53" i="53"/>
  <c r="Z53" i="53"/>
  <c r="Y53" i="53"/>
  <c r="X53" i="53"/>
  <c r="W53" i="53"/>
  <c r="V53" i="53"/>
  <c r="U53" i="53"/>
  <c r="T53" i="53"/>
  <c r="S53" i="53"/>
  <c r="AW51" i="53"/>
  <c r="AV51" i="53"/>
  <c r="AU51" i="53"/>
  <c r="AT51" i="53"/>
  <c r="AS51" i="53"/>
  <c r="AR51" i="53"/>
  <c r="AQ51" i="53"/>
  <c r="AP51" i="53"/>
  <c r="AO51" i="53"/>
  <c r="AN51" i="53"/>
  <c r="AM51" i="53"/>
  <c r="AL51" i="53"/>
  <c r="AK51" i="53"/>
  <c r="AJ51" i="53"/>
  <c r="AI51" i="53"/>
  <c r="AH51" i="53"/>
  <c r="AG51" i="53"/>
  <c r="AF51" i="53"/>
  <c r="AE51" i="53"/>
  <c r="AD51" i="53"/>
  <c r="AC51" i="53"/>
  <c r="AB51" i="53"/>
  <c r="AA51" i="53"/>
  <c r="Z51" i="53"/>
  <c r="Y51" i="53"/>
  <c r="X51" i="53"/>
  <c r="W51" i="53"/>
  <c r="V51" i="53"/>
  <c r="U51" i="53"/>
  <c r="T51" i="53"/>
  <c r="S51" i="53"/>
  <c r="F51" i="53"/>
  <c r="AW50" i="53"/>
  <c r="AV50" i="53"/>
  <c r="AU50" i="53"/>
  <c r="AT50" i="53"/>
  <c r="AS50" i="53"/>
  <c r="AR50" i="53"/>
  <c r="AQ50" i="53"/>
  <c r="AP50" i="53"/>
  <c r="AO50" i="53"/>
  <c r="AN50" i="53"/>
  <c r="AM50" i="53"/>
  <c r="AL50" i="53"/>
  <c r="AK50" i="53"/>
  <c r="AJ50" i="53"/>
  <c r="AI50" i="53"/>
  <c r="AH50" i="53"/>
  <c r="AG50" i="53"/>
  <c r="AF50" i="53"/>
  <c r="AE50" i="53"/>
  <c r="AD50" i="53"/>
  <c r="AC50" i="53"/>
  <c r="AB50" i="53"/>
  <c r="AA50" i="53"/>
  <c r="Z50" i="53"/>
  <c r="Y50" i="53"/>
  <c r="X50" i="53"/>
  <c r="W50" i="53"/>
  <c r="V50" i="53"/>
  <c r="U50" i="53"/>
  <c r="T50" i="53"/>
  <c r="S50" i="53"/>
  <c r="AW48" i="53"/>
  <c r="AV48" i="53"/>
  <c r="AU48" i="53"/>
  <c r="AT48" i="53"/>
  <c r="AS48" i="53"/>
  <c r="AR48" i="53"/>
  <c r="AQ48" i="53"/>
  <c r="AP48" i="53"/>
  <c r="AO48" i="53"/>
  <c r="AN48" i="53"/>
  <c r="AM48" i="53"/>
  <c r="AL48" i="53"/>
  <c r="AK48" i="53"/>
  <c r="AJ48" i="53"/>
  <c r="AI48" i="53"/>
  <c r="AH48" i="53"/>
  <c r="AG48" i="53"/>
  <c r="AF48" i="53"/>
  <c r="AE48" i="53"/>
  <c r="AD48" i="53"/>
  <c r="AC48" i="53"/>
  <c r="AB48" i="53"/>
  <c r="AA48" i="53"/>
  <c r="Z48" i="53"/>
  <c r="Y48" i="53"/>
  <c r="X48" i="53"/>
  <c r="W48" i="53"/>
  <c r="V48" i="53"/>
  <c r="U48" i="53"/>
  <c r="T48" i="53"/>
  <c r="S48" i="53"/>
  <c r="F48" i="53"/>
  <c r="AW47" i="53"/>
  <c r="AV47" i="53"/>
  <c r="AU47" i="53"/>
  <c r="AT47" i="53"/>
  <c r="AS47" i="53"/>
  <c r="AR47" i="53"/>
  <c r="AQ47" i="53"/>
  <c r="AP47" i="53"/>
  <c r="AO47" i="53"/>
  <c r="AN47" i="53"/>
  <c r="AM47" i="53"/>
  <c r="AL47" i="53"/>
  <c r="AK47" i="53"/>
  <c r="AJ47" i="53"/>
  <c r="AI47" i="53"/>
  <c r="AH47" i="53"/>
  <c r="AG47" i="53"/>
  <c r="AF47" i="53"/>
  <c r="AE47" i="53"/>
  <c r="AD47" i="53"/>
  <c r="AC47" i="53"/>
  <c r="AB47" i="53"/>
  <c r="AA47" i="53"/>
  <c r="Z47" i="53"/>
  <c r="Y47" i="53"/>
  <c r="X47" i="53"/>
  <c r="W47" i="53"/>
  <c r="V47" i="53"/>
  <c r="U47" i="53"/>
  <c r="T47" i="53"/>
  <c r="S47" i="53"/>
  <c r="AW45" i="53"/>
  <c r="AV45" i="53"/>
  <c r="AU45" i="53"/>
  <c r="AT45" i="53"/>
  <c r="AS45" i="53"/>
  <c r="AR45" i="53"/>
  <c r="AQ45" i="53"/>
  <c r="AP45" i="53"/>
  <c r="AO45" i="53"/>
  <c r="AN45" i="53"/>
  <c r="AM45" i="53"/>
  <c r="AL45" i="53"/>
  <c r="AK45" i="53"/>
  <c r="AJ45" i="53"/>
  <c r="AI45" i="53"/>
  <c r="AH45" i="53"/>
  <c r="AG45" i="53"/>
  <c r="AF45" i="53"/>
  <c r="AE45" i="53"/>
  <c r="AD45" i="53"/>
  <c r="AC45" i="53"/>
  <c r="AB45" i="53"/>
  <c r="AA45" i="53"/>
  <c r="Z45" i="53"/>
  <c r="Y45" i="53"/>
  <c r="X45" i="53"/>
  <c r="W45" i="53"/>
  <c r="V45" i="53"/>
  <c r="U45" i="53"/>
  <c r="T45" i="53"/>
  <c r="S45" i="53"/>
  <c r="F45" i="53"/>
  <c r="AW44" i="53"/>
  <c r="AV44" i="53"/>
  <c r="AU44" i="53"/>
  <c r="AT44" i="53"/>
  <c r="AS44" i="53"/>
  <c r="AR44" i="53"/>
  <c r="AQ44" i="53"/>
  <c r="AP44" i="53"/>
  <c r="AO44" i="53"/>
  <c r="AN44" i="53"/>
  <c r="AM44" i="53"/>
  <c r="AL44" i="53"/>
  <c r="AK44" i="53"/>
  <c r="AJ44" i="53"/>
  <c r="AI44" i="53"/>
  <c r="AH44" i="53"/>
  <c r="AG44" i="53"/>
  <c r="AF44" i="53"/>
  <c r="AE44" i="53"/>
  <c r="AD44" i="53"/>
  <c r="AC44" i="53"/>
  <c r="AB44" i="53"/>
  <c r="AA44" i="53"/>
  <c r="Z44" i="53"/>
  <c r="Y44" i="53"/>
  <c r="X44" i="53"/>
  <c r="W44" i="53"/>
  <c r="V44" i="53"/>
  <c r="U44" i="53"/>
  <c r="T44" i="53"/>
  <c r="S44" i="53"/>
  <c r="AW42" i="53"/>
  <c r="AV42" i="53"/>
  <c r="AU42" i="53"/>
  <c r="AT42" i="53"/>
  <c r="AS42" i="53"/>
  <c r="AR42" i="53"/>
  <c r="AQ42" i="53"/>
  <c r="AP42" i="53"/>
  <c r="AO42" i="53"/>
  <c r="AN42" i="53"/>
  <c r="AM42" i="53"/>
  <c r="AL42" i="53"/>
  <c r="AK42" i="53"/>
  <c r="AJ42" i="53"/>
  <c r="AI42" i="53"/>
  <c r="AH42" i="53"/>
  <c r="AG42" i="53"/>
  <c r="AF42" i="53"/>
  <c r="AE42" i="53"/>
  <c r="AD42" i="53"/>
  <c r="AC42" i="53"/>
  <c r="AB42" i="53"/>
  <c r="AA42" i="53"/>
  <c r="Z42" i="53"/>
  <c r="Y42" i="53"/>
  <c r="X42" i="53"/>
  <c r="W42" i="53"/>
  <c r="V42" i="53"/>
  <c r="U42" i="53"/>
  <c r="T42" i="53"/>
  <c r="S42" i="53"/>
  <c r="F42" i="53"/>
  <c r="AW41" i="53"/>
  <c r="AV41" i="53"/>
  <c r="AU41" i="53"/>
  <c r="AT41" i="53"/>
  <c r="AS41" i="53"/>
  <c r="AR41" i="53"/>
  <c r="AQ41" i="53"/>
  <c r="AP41" i="53"/>
  <c r="AO41" i="53"/>
  <c r="AN41" i="53"/>
  <c r="AM41" i="53"/>
  <c r="AL41" i="53"/>
  <c r="AK41" i="53"/>
  <c r="AJ41" i="53"/>
  <c r="AI41" i="53"/>
  <c r="AH41" i="53"/>
  <c r="AG41" i="53"/>
  <c r="AF41" i="53"/>
  <c r="AE41" i="53"/>
  <c r="AD41" i="53"/>
  <c r="AC41" i="53"/>
  <c r="AB41" i="53"/>
  <c r="AA41" i="53"/>
  <c r="Z41" i="53"/>
  <c r="Y41" i="53"/>
  <c r="X41" i="53"/>
  <c r="W41" i="53"/>
  <c r="V41" i="53"/>
  <c r="U41" i="53"/>
  <c r="T41" i="53"/>
  <c r="S41" i="53"/>
  <c r="AW39" i="53"/>
  <c r="AV39" i="53"/>
  <c r="AU39" i="53"/>
  <c r="AT39" i="53"/>
  <c r="AS39" i="53"/>
  <c r="AR39" i="53"/>
  <c r="AQ39" i="53"/>
  <c r="AP39" i="53"/>
  <c r="AO39" i="53"/>
  <c r="AN39" i="53"/>
  <c r="AM39" i="53"/>
  <c r="AL39" i="53"/>
  <c r="AK39" i="53"/>
  <c r="AJ39" i="53"/>
  <c r="AI39" i="53"/>
  <c r="AH39" i="53"/>
  <c r="AG39" i="53"/>
  <c r="AF39" i="53"/>
  <c r="AE39" i="53"/>
  <c r="AD39" i="53"/>
  <c r="AC39" i="53"/>
  <c r="AB39" i="53"/>
  <c r="AA39" i="53"/>
  <c r="Z39" i="53"/>
  <c r="Y39" i="53"/>
  <c r="X39" i="53"/>
  <c r="W39" i="53"/>
  <c r="V39" i="53"/>
  <c r="U39" i="53"/>
  <c r="T39" i="53"/>
  <c r="S39" i="53"/>
  <c r="F39" i="53"/>
  <c r="AW38" i="53"/>
  <c r="AV38" i="53"/>
  <c r="AU38" i="53"/>
  <c r="AT38" i="53"/>
  <c r="AS38" i="53"/>
  <c r="AR38" i="53"/>
  <c r="AQ38" i="53"/>
  <c r="AP38" i="53"/>
  <c r="AO38" i="53"/>
  <c r="AN38" i="53"/>
  <c r="AM38" i="53"/>
  <c r="AL38" i="53"/>
  <c r="AK38" i="53"/>
  <c r="AJ38" i="53"/>
  <c r="AI38" i="53"/>
  <c r="AH38" i="53"/>
  <c r="AG38" i="53"/>
  <c r="AF38" i="53"/>
  <c r="AE38" i="53"/>
  <c r="AD38" i="53"/>
  <c r="AC38" i="53"/>
  <c r="AB38" i="53"/>
  <c r="AA38" i="53"/>
  <c r="Z38" i="53"/>
  <c r="Y38" i="53"/>
  <c r="X38" i="53"/>
  <c r="W38" i="53"/>
  <c r="V38" i="53"/>
  <c r="U38" i="53"/>
  <c r="T38" i="53"/>
  <c r="S38" i="53"/>
  <c r="AW36" i="53"/>
  <c r="AV36" i="53"/>
  <c r="AU36" i="53"/>
  <c r="AT36" i="53"/>
  <c r="AS36" i="53"/>
  <c r="AR36" i="53"/>
  <c r="AQ36" i="53"/>
  <c r="AP36" i="53"/>
  <c r="AO36" i="53"/>
  <c r="AN36" i="53"/>
  <c r="AM36" i="53"/>
  <c r="AL36" i="53"/>
  <c r="AK36" i="53"/>
  <c r="AJ36" i="53"/>
  <c r="AI36" i="53"/>
  <c r="AH36" i="53"/>
  <c r="AG36" i="53"/>
  <c r="AF36" i="53"/>
  <c r="AE36" i="53"/>
  <c r="AD36" i="53"/>
  <c r="AC36" i="53"/>
  <c r="AB36" i="53"/>
  <c r="AA36" i="53"/>
  <c r="Z36" i="53"/>
  <c r="Y36" i="53"/>
  <c r="X36" i="53"/>
  <c r="W36" i="53"/>
  <c r="V36" i="53"/>
  <c r="U36" i="53"/>
  <c r="T36" i="53"/>
  <c r="S36" i="53"/>
  <c r="F36" i="53"/>
  <c r="AW35" i="53"/>
  <c r="AV35" i="53"/>
  <c r="AU35" i="53"/>
  <c r="AT35" i="53"/>
  <c r="AS35" i="53"/>
  <c r="AR35" i="53"/>
  <c r="AQ35" i="53"/>
  <c r="AP35" i="53"/>
  <c r="AO35" i="53"/>
  <c r="AN35" i="53"/>
  <c r="AM35" i="53"/>
  <c r="AL35" i="53"/>
  <c r="AK35" i="53"/>
  <c r="AJ35" i="53"/>
  <c r="AI35" i="53"/>
  <c r="AH35" i="53"/>
  <c r="AG35" i="53"/>
  <c r="AF35" i="53"/>
  <c r="AE35" i="53"/>
  <c r="AD35" i="53"/>
  <c r="AC35" i="53"/>
  <c r="AB35" i="53"/>
  <c r="AA35" i="53"/>
  <c r="Z35" i="53"/>
  <c r="Y35" i="53"/>
  <c r="X35" i="53"/>
  <c r="W35" i="53"/>
  <c r="V35" i="53"/>
  <c r="U35" i="53"/>
  <c r="T35" i="53"/>
  <c r="S35" i="53"/>
  <c r="AW33" i="53"/>
  <c r="AV33" i="53"/>
  <c r="AU33" i="53"/>
  <c r="AT33" i="53"/>
  <c r="AS33" i="53"/>
  <c r="AR33" i="53"/>
  <c r="AQ33" i="53"/>
  <c r="AP33" i="53"/>
  <c r="AO33" i="53"/>
  <c r="AN33" i="53"/>
  <c r="AM33" i="53"/>
  <c r="AL33" i="53"/>
  <c r="AK33" i="53"/>
  <c r="AJ33" i="53"/>
  <c r="AI33" i="53"/>
  <c r="AH33" i="53"/>
  <c r="AG33" i="53"/>
  <c r="AF33" i="53"/>
  <c r="AE33" i="53"/>
  <c r="AD33" i="53"/>
  <c r="AC33" i="53"/>
  <c r="AB33" i="53"/>
  <c r="AA33" i="53"/>
  <c r="Z33" i="53"/>
  <c r="Y33" i="53"/>
  <c r="X33" i="53"/>
  <c r="W33" i="53"/>
  <c r="V33" i="53"/>
  <c r="U33" i="53"/>
  <c r="T33" i="53"/>
  <c r="S33" i="53"/>
  <c r="F33" i="53"/>
  <c r="AW32" i="53"/>
  <c r="AV32" i="53"/>
  <c r="AU32" i="53"/>
  <c r="AT32" i="53"/>
  <c r="AS32" i="53"/>
  <c r="AR32" i="53"/>
  <c r="AQ32" i="53"/>
  <c r="AP32" i="53"/>
  <c r="AO32" i="53"/>
  <c r="AN32" i="53"/>
  <c r="AM32" i="53"/>
  <c r="AL32" i="53"/>
  <c r="AK32" i="53"/>
  <c r="AJ32" i="53"/>
  <c r="AI32" i="53"/>
  <c r="AH32" i="53"/>
  <c r="AG32" i="53"/>
  <c r="AF32" i="53"/>
  <c r="AE32" i="53"/>
  <c r="AD32" i="53"/>
  <c r="AC32" i="53"/>
  <c r="AB32" i="53"/>
  <c r="AA32" i="53"/>
  <c r="Z32" i="53"/>
  <c r="Y32" i="53"/>
  <c r="X32" i="53"/>
  <c r="W32" i="53"/>
  <c r="V32" i="53"/>
  <c r="U32" i="53"/>
  <c r="T32" i="53"/>
  <c r="S32" i="53"/>
  <c r="AW30" i="53"/>
  <c r="AV30" i="53"/>
  <c r="AU30" i="53"/>
  <c r="AT30" i="53"/>
  <c r="AS30" i="53"/>
  <c r="AR30" i="53"/>
  <c r="AQ30" i="53"/>
  <c r="AP30" i="53"/>
  <c r="AO30" i="53"/>
  <c r="AN30" i="53"/>
  <c r="AM30" i="53"/>
  <c r="AL30" i="53"/>
  <c r="AK30" i="53"/>
  <c r="AJ30" i="53"/>
  <c r="AI30" i="53"/>
  <c r="AH30" i="53"/>
  <c r="AG30" i="53"/>
  <c r="AF30" i="53"/>
  <c r="AE30" i="53"/>
  <c r="AD30" i="53"/>
  <c r="AC30" i="53"/>
  <c r="AB30" i="53"/>
  <c r="AA30" i="53"/>
  <c r="Z30" i="53"/>
  <c r="Y30" i="53"/>
  <c r="X30" i="53"/>
  <c r="W30" i="53"/>
  <c r="V30" i="53"/>
  <c r="U30" i="53"/>
  <c r="T30" i="53"/>
  <c r="S30" i="53"/>
  <c r="F30" i="53"/>
  <c r="AW29" i="53"/>
  <c r="AV29" i="53"/>
  <c r="AU29" i="53"/>
  <c r="AT29" i="53"/>
  <c r="AS29" i="53"/>
  <c r="AR29" i="53"/>
  <c r="AQ29" i="53"/>
  <c r="AP29" i="53"/>
  <c r="AO29" i="53"/>
  <c r="AN29" i="53"/>
  <c r="AM29" i="53"/>
  <c r="AL29" i="53"/>
  <c r="AK29" i="53"/>
  <c r="AJ29" i="53"/>
  <c r="AI29" i="53"/>
  <c r="AH29" i="53"/>
  <c r="AG29" i="53"/>
  <c r="AF29" i="53"/>
  <c r="AE29" i="53"/>
  <c r="AD29" i="53"/>
  <c r="AC29" i="53"/>
  <c r="AB29" i="53"/>
  <c r="AA29" i="53"/>
  <c r="Z29" i="53"/>
  <c r="Y29" i="53"/>
  <c r="X29" i="53"/>
  <c r="W29" i="53"/>
  <c r="V29" i="53"/>
  <c r="U29" i="53"/>
  <c r="T29" i="53"/>
  <c r="S29" i="53"/>
  <c r="AW27" i="53"/>
  <c r="AV27" i="53"/>
  <c r="AU27" i="53"/>
  <c r="AT27" i="53"/>
  <c r="AS27" i="53"/>
  <c r="AR27" i="53"/>
  <c r="AQ27" i="53"/>
  <c r="AP27" i="53"/>
  <c r="AO27" i="53"/>
  <c r="AN27" i="53"/>
  <c r="AM27" i="53"/>
  <c r="AL27" i="53"/>
  <c r="AK27" i="53"/>
  <c r="AJ27" i="53"/>
  <c r="AI27" i="53"/>
  <c r="AH27" i="53"/>
  <c r="AG27" i="53"/>
  <c r="AF27" i="53"/>
  <c r="AE27" i="53"/>
  <c r="AD27" i="53"/>
  <c r="AC27" i="53"/>
  <c r="AB27" i="53"/>
  <c r="AA27" i="53"/>
  <c r="Z27" i="53"/>
  <c r="Y27" i="53"/>
  <c r="X27" i="53"/>
  <c r="W27" i="53"/>
  <c r="V27" i="53"/>
  <c r="U27" i="53"/>
  <c r="T27" i="53"/>
  <c r="S27" i="53"/>
  <c r="F27" i="53"/>
  <c r="AW26" i="53"/>
  <c r="AV26" i="53"/>
  <c r="AU26" i="53"/>
  <c r="AT26" i="53"/>
  <c r="AS26" i="53"/>
  <c r="AR26" i="53"/>
  <c r="AQ26" i="53"/>
  <c r="AP26" i="53"/>
  <c r="AO26" i="53"/>
  <c r="AN26" i="53"/>
  <c r="AM26" i="53"/>
  <c r="AL26" i="53"/>
  <c r="AK26" i="53"/>
  <c r="AJ26" i="53"/>
  <c r="AI26" i="53"/>
  <c r="AH26" i="53"/>
  <c r="AG26" i="53"/>
  <c r="AF26" i="53"/>
  <c r="AE26" i="53"/>
  <c r="AD26" i="53"/>
  <c r="AC26" i="53"/>
  <c r="AB26" i="53"/>
  <c r="AA26" i="53"/>
  <c r="Z26" i="53"/>
  <c r="Y26" i="53"/>
  <c r="X26" i="53"/>
  <c r="W26" i="53"/>
  <c r="V26" i="53"/>
  <c r="U26" i="53"/>
  <c r="T26" i="53"/>
  <c r="S26" i="53"/>
  <c r="B25" i="53"/>
  <c r="B28" i="53" s="1"/>
  <c r="B31" i="53" s="1"/>
  <c r="B34" i="53" s="1"/>
  <c r="B37" i="53" s="1"/>
  <c r="B40" i="53" s="1"/>
  <c r="B43" i="53" s="1"/>
  <c r="B46" i="53" s="1"/>
  <c r="B49" i="53" s="1"/>
  <c r="B52" i="53" s="1"/>
  <c r="B55" i="53" s="1"/>
  <c r="B58" i="53" s="1"/>
  <c r="AW24" i="53"/>
  <c r="AV24" i="53"/>
  <c r="AU24" i="53"/>
  <c r="AT24" i="53"/>
  <c r="AS24" i="53"/>
  <c r="AR24" i="53"/>
  <c r="AQ24" i="53"/>
  <c r="AP24" i="53"/>
  <c r="AO24" i="53"/>
  <c r="AN24" i="53"/>
  <c r="AM24" i="53"/>
  <c r="AL24" i="53"/>
  <c r="AK24" i="53"/>
  <c r="AJ24" i="53"/>
  <c r="AI24" i="53"/>
  <c r="AH24" i="53"/>
  <c r="AG24" i="53"/>
  <c r="AF24" i="53"/>
  <c r="AE24" i="53"/>
  <c r="AD24" i="53"/>
  <c r="AC24" i="53"/>
  <c r="AB24" i="53"/>
  <c r="AA24" i="53"/>
  <c r="Z24" i="53"/>
  <c r="Y24" i="53"/>
  <c r="X24" i="53"/>
  <c r="W24" i="53"/>
  <c r="V24" i="53"/>
  <c r="U24" i="53"/>
  <c r="T24" i="53"/>
  <c r="S24" i="53"/>
  <c r="AW23" i="53"/>
  <c r="AV23" i="53"/>
  <c r="AU23" i="53"/>
  <c r="AT23" i="53"/>
  <c r="AS23" i="53"/>
  <c r="AR23" i="53"/>
  <c r="AQ23" i="53"/>
  <c r="AP23" i="53"/>
  <c r="AO23" i="53"/>
  <c r="AN23" i="53"/>
  <c r="AM23" i="53"/>
  <c r="AL23" i="53"/>
  <c r="AK23" i="53"/>
  <c r="AJ23" i="53"/>
  <c r="AI23" i="53"/>
  <c r="AH23" i="53"/>
  <c r="AG23" i="53"/>
  <c r="AF23" i="53"/>
  <c r="AE23" i="53"/>
  <c r="AD23" i="53"/>
  <c r="AC23" i="53"/>
  <c r="AB23" i="53"/>
  <c r="AA23" i="53"/>
  <c r="Z23" i="53"/>
  <c r="Y23" i="53"/>
  <c r="X23" i="53"/>
  <c r="W23" i="53"/>
  <c r="V23" i="53"/>
  <c r="U23" i="53"/>
  <c r="T23" i="53"/>
  <c r="S23" i="53"/>
  <c r="AW19" i="53"/>
  <c r="AW20" i="53" s="1"/>
  <c r="AW21" i="53" s="1"/>
  <c r="AV19" i="53"/>
  <c r="AV20" i="53" s="1"/>
  <c r="AV21" i="53" s="1"/>
  <c r="AU19" i="53"/>
  <c r="AU20" i="53" s="1"/>
  <c r="AU21" i="53" s="1"/>
  <c r="AX17" i="53"/>
  <c r="BC14" i="53"/>
  <c r="AC2" i="53"/>
  <c r="AS20" i="53" s="1"/>
  <c r="AS21" i="53" s="1"/>
  <c r="U25" i="51"/>
  <c r="S25" i="51"/>
  <c r="Q25" i="51"/>
  <c r="K25" i="51"/>
  <c r="U24" i="51"/>
  <c r="S24" i="51"/>
  <c r="Q24" i="51"/>
  <c r="K24" i="51"/>
  <c r="U23" i="51"/>
  <c r="S23" i="51"/>
  <c r="Q23" i="51"/>
  <c r="K23" i="51"/>
  <c r="U22" i="51"/>
  <c r="S22" i="51"/>
  <c r="Q22" i="51"/>
  <c r="K22" i="51"/>
  <c r="U21" i="51"/>
  <c r="S21" i="51"/>
  <c r="Q21" i="51"/>
  <c r="K21" i="51"/>
  <c r="U20" i="51"/>
  <c r="S20" i="51"/>
  <c r="Q20" i="51"/>
  <c r="K20" i="51"/>
  <c r="U19" i="51"/>
  <c r="S19" i="51"/>
  <c r="Q19" i="51"/>
  <c r="K19" i="51"/>
  <c r="U18" i="51"/>
  <c r="S18" i="51"/>
  <c r="Q18" i="51"/>
  <c r="K18" i="51"/>
  <c r="U17" i="51"/>
  <c r="S17" i="51"/>
  <c r="Q17" i="51"/>
  <c r="K17" i="51"/>
  <c r="U16" i="51"/>
  <c r="S16" i="51"/>
  <c r="Q16" i="51"/>
  <c r="K16" i="51"/>
  <c r="U15" i="51"/>
  <c r="S15" i="51"/>
  <c r="Q15" i="51"/>
  <c r="K15" i="51"/>
  <c r="U14" i="51"/>
  <c r="S14" i="51"/>
  <c r="Q14" i="51"/>
  <c r="K14" i="51"/>
  <c r="U13" i="51"/>
  <c r="S13" i="51"/>
  <c r="Q13" i="51"/>
  <c r="K13" i="51"/>
  <c r="U12" i="51"/>
  <c r="S12" i="51"/>
  <c r="Q12" i="51"/>
  <c r="K12" i="51"/>
  <c r="U11" i="51"/>
  <c r="S11" i="51"/>
  <c r="Q11" i="51"/>
  <c r="K11" i="51"/>
  <c r="U10" i="51"/>
  <c r="S10" i="51"/>
  <c r="Q10" i="51"/>
  <c r="K10" i="51"/>
  <c r="U9" i="51"/>
  <c r="S9" i="51"/>
  <c r="Q9" i="51"/>
  <c r="K9" i="51"/>
  <c r="U8" i="51"/>
  <c r="S8" i="51"/>
  <c r="Q8" i="51"/>
  <c r="K8" i="51"/>
  <c r="S7" i="51"/>
  <c r="Q7" i="51"/>
  <c r="U7" i="51" s="1"/>
  <c r="K7" i="51"/>
  <c r="U6" i="51"/>
  <c r="S6" i="51"/>
  <c r="Q6" i="51"/>
  <c r="K6" i="51"/>
  <c r="AW60" i="50"/>
  <c r="AV60" i="50"/>
  <c r="AU60" i="50"/>
  <c r="AT60" i="50"/>
  <c r="AS60" i="50"/>
  <c r="AR60" i="50"/>
  <c r="AQ60" i="50"/>
  <c r="AP60" i="50"/>
  <c r="AO60" i="50"/>
  <c r="AN60" i="50"/>
  <c r="AM60" i="50"/>
  <c r="AL60" i="50"/>
  <c r="AK60" i="50"/>
  <c r="AJ60" i="50"/>
  <c r="AI60" i="50"/>
  <c r="AH60" i="50"/>
  <c r="AG60" i="50"/>
  <c r="AF60" i="50"/>
  <c r="AE60" i="50"/>
  <c r="AD60" i="50"/>
  <c r="AC60" i="50"/>
  <c r="AB60" i="50"/>
  <c r="AA60" i="50"/>
  <c r="Z60" i="50"/>
  <c r="Y60" i="50"/>
  <c r="X60" i="50"/>
  <c r="W60" i="50"/>
  <c r="V60" i="50"/>
  <c r="U60" i="50"/>
  <c r="T60" i="50"/>
  <c r="S60" i="50"/>
  <c r="F60" i="50"/>
  <c r="AW59" i="50"/>
  <c r="AV59" i="50"/>
  <c r="AU59" i="50"/>
  <c r="AT59" i="50"/>
  <c r="AS59" i="50"/>
  <c r="AR59" i="50"/>
  <c r="AQ59" i="50"/>
  <c r="AP59" i="50"/>
  <c r="AO59" i="50"/>
  <c r="AN59" i="50"/>
  <c r="AM59" i="50"/>
  <c r="AL59" i="50"/>
  <c r="AK59" i="50"/>
  <c r="AJ59" i="50"/>
  <c r="AI59" i="50"/>
  <c r="AH59" i="50"/>
  <c r="AG59" i="50"/>
  <c r="AF59" i="50"/>
  <c r="AE59" i="50"/>
  <c r="AD59" i="50"/>
  <c r="AC59" i="50"/>
  <c r="AB59" i="50"/>
  <c r="AA59" i="50"/>
  <c r="Z59" i="50"/>
  <c r="Y59" i="50"/>
  <c r="X59" i="50"/>
  <c r="W59" i="50"/>
  <c r="V59" i="50"/>
  <c r="U59" i="50"/>
  <c r="T59" i="50"/>
  <c r="S59" i="50"/>
  <c r="AW57" i="50"/>
  <c r="AV57" i="50"/>
  <c r="AU57" i="50"/>
  <c r="AT57" i="50"/>
  <c r="AS57" i="50"/>
  <c r="AR57" i="50"/>
  <c r="AQ57" i="50"/>
  <c r="AP57" i="50"/>
  <c r="AO57" i="50"/>
  <c r="AN57" i="50"/>
  <c r="AM57" i="50"/>
  <c r="AL57" i="50"/>
  <c r="AK57" i="50"/>
  <c r="AJ57" i="50"/>
  <c r="AI57" i="50"/>
  <c r="AH57" i="50"/>
  <c r="AG57" i="50"/>
  <c r="AF57" i="50"/>
  <c r="AE57" i="50"/>
  <c r="AD57" i="50"/>
  <c r="AC57" i="50"/>
  <c r="AB57" i="50"/>
  <c r="AA57" i="50"/>
  <c r="Z57" i="50"/>
  <c r="Y57" i="50"/>
  <c r="X57" i="50"/>
  <c r="W57" i="50"/>
  <c r="V57" i="50"/>
  <c r="U57" i="50"/>
  <c r="T57" i="50"/>
  <c r="S57" i="50"/>
  <c r="F57" i="50"/>
  <c r="AW56" i="50"/>
  <c r="AV56" i="50"/>
  <c r="AU56" i="50"/>
  <c r="AT56" i="50"/>
  <c r="AS56" i="50"/>
  <c r="AR56" i="50"/>
  <c r="AQ56" i="50"/>
  <c r="AP56" i="50"/>
  <c r="AO56" i="50"/>
  <c r="AN56" i="50"/>
  <c r="AM56" i="50"/>
  <c r="AL56" i="50"/>
  <c r="AK56" i="50"/>
  <c r="AJ56" i="50"/>
  <c r="AI56" i="50"/>
  <c r="AH56" i="50"/>
  <c r="AG56" i="50"/>
  <c r="AF56" i="50"/>
  <c r="AE56" i="50"/>
  <c r="AD56" i="50"/>
  <c r="AC56" i="50"/>
  <c r="AB56" i="50"/>
  <c r="AA56" i="50"/>
  <c r="Z56" i="50"/>
  <c r="Y56" i="50"/>
  <c r="X56" i="50"/>
  <c r="W56" i="50"/>
  <c r="V56" i="50"/>
  <c r="U56" i="50"/>
  <c r="T56" i="50"/>
  <c r="S56" i="50"/>
  <c r="AW54" i="50"/>
  <c r="AV54" i="50"/>
  <c r="AU54" i="50"/>
  <c r="AT54" i="50"/>
  <c r="AS54" i="50"/>
  <c r="AR54" i="50"/>
  <c r="AQ54" i="50"/>
  <c r="AP54" i="50"/>
  <c r="AO54" i="50"/>
  <c r="AN54" i="50"/>
  <c r="AM54" i="50"/>
  <c r="AL54" i="50"/>
  <c r="AK54" i="50"/>
  <c r="AJ54" i="50"/>
  <c r="AI54" i="50"/>
  <c r="AH54" i="50"/>
  <c r="AG54" i="50"/>
  <c r="AF54" i="50"/>
  <c r="AE54" i="50"/>
  <c r="AD54" i="50"/>
  <c r="AC54" i="50"/>
  <c r="AB54" i="50"/>
  <c r="AA54" i="50"/>
  <c r="Z54" i="50"/>
  <c r="Y54" i="50"/>
  <c r="X54" i="50"/>
  <c r="W54" i="50"/>
  <c r="V54" i="50"/>
  <c r="U54" i="50"/>
  <c r="T54" i="50"/>
  <c r="S54" i="50"/>
  <c r="F54" i="50"/>
  <c r="AW53" i="50"/>
  <c r="AV53" i="50"/>
  <c r="AU53" i="50"/>
  <c r="AT53" i="50"/>
  <c r="AS53" i="50"/>
  <c r="AR53" i="50"/>
  <c r="AQ53" i="50"/>
  <c r="AP53" i="50"/>
  <c r="AO53" i="50"/>
  <c r="AN53" i="50"/>
  <c r="AM53" i="50"/>
  <c r="AL53" i="50"/>
  <c r="AK53" i="50"/>
  <c r="AJ53" i="50"/>
  <c r="AI53" i="50"/>
  <c r="AH53" i="50"/>
  <c r="AG53" i="50"/>
  <c r="AF53" i="50"/>
  <c r="AE53" i="50"/>
  <c r="AD53" i="50"/>
  <c r="AC53" i="50"/>
  <c r="AB53" i="50"/>
  <c r="AA53" i="50"/>
  <c r="Z53" i="50"/>
  <c r="Y53" i="50"/>
  <c r="X53" i="50"/>
  <c r="W53" i="50"/>
  <c r="V53" i="50"/>
  <c r="U53" i="50"/>
  <c r="T53" i="50"/>
  <c r="S53" i="50"/>
  <c r="AW51" i="50"/>
  <c r="AV51" i="50"/>
  <c r="AU51" i="50"/>
  <c r="AT51" i="50"/>
  <c r="AS51" i="50"/>
  <c r="AR51" i="50"/>
  <c r="AQ51" i="50"/>
  <c r="AP51" i="50"/>
  <c r="AO51" i="50"/>
  <c r="AN51" i="50"/>
  <c r="AM51" i="50"/>
  <c r="AL51" i="50"/>
  <c r="AK51" i="50"/>
  <c r="AJ51" i="50"/>
  <c r="AI51" i="50"/>
  <c r="AH51" i="50"/>
  <c r="AG51" i="50"/>
  <c r="AF51" i="50"/>
  <c r="AE51" i="50"/>
  <c r="AD51" i="50"/>
  <c r="AC51" i="50"/>
  <c r="AB51" i="50"/>
  <c r="AA51" i="50"/>
  <c r="Z51" i="50"/>
  <c r="Y51" i="50"/>
  <c r="X51" i="50"/>
  <c r="W51" i="50"/>
  <c r="V51" i="50"/>
  <c r="U51" i="50"/>
  <c r="T51" i="50"/>
  <c r="S51" i="50"/>
  <c r="F51" i="50"/>
  <c r="AW50" i="50"/>
  <c r="AV50" i="50"/>
  <c r="AU50" i="50"/>
  <c r="AT50" i="50"/>
  <c r="AS50" i="50"/>
  <c r="AR50" i="50"/>
  <c r="AQ50" i="50"/>
  <c r="AP50" i="50"/>
  <c r="AO50" i="50"/>
  <c r="AN50" i="50"/>
  <c r="AM50" i="50"/>
  <c r="AL50" i="50"/>
  <c r="AK50" i="50"/>
  <c r="AJ50" i="50"/>
  <c r="AI50" i="50"/>
  <c r="AH50" i="50"/>
  <c r="AG50" i="50"/>
  <c r="AF50" i="50"/>
  <c r="AE50" i="50"/>
  <c r="AD50" i="50"/>
  <c r="AC50" i="50"/>
  <c r="AB50" i="50"/>
  <c r="AA50" i="50"/>
  <c r="Z50" i="50"/>
  <c r="Y50" i="50"/>
  <c r="X50" i="50"/>
  <c r="W50" i="50"/>
  <c r="V50" i="50"/>
  <c r="U50" i="50"/>
  <c r="T50" i="50"/>
  <c r="S50" i="50"/>
  <c r="AW48" i="50"/>
  <c r="AV48" i="50"/>
  <c r="AU48" i="50"/>
  <c r="AT48" i="50"/>
  <c r="AS48" i="50"/>
  <c r="AR48" i="50"/>
  <c r="AQ48" i="50"/>
  <c r="AP48" i="50"/>
  <c r="AO48" i="50"/>
  <c r="AN48" i="50"/>
  <c r="AM48" i="50"/>
  <c r="AL48" i="50"/>
  <c r="AK48" i="50"/>
  <c r="AJ48" i="50"/>
  <c r="AI48" i="50"/>
  <c r="AH48" i="50"/>
  <c r="AG48" i="50"/>
  <c r="AF48" i="50"/>
  <c r="AE48" i="50"/>
  <c r="AD48" i="50"/>
  <c r="AC48" i="50"/>
  <c r="AB48" i="50"/>
  <c r="AA48" i="50"/>
  <c r="Z48" i="50"/>
  <c r="Y48" i="50"/>
  <c r="X48" i="50"/>
  <c r="W48" i="50"/>
  <c r="V48" i="50"/>
  <c r="U48" i="50"/>
  <c r="T48" i="50"/>
  <c r="S48" i="50"/>
  <c r="F48" i="50"/>
  <c r="AW47" i="50"/>
  <c r="AV47" i="50"/>
  <c r="AU47" i="50"/>
  <c r="AT47" i="50"/>
  <c r="AS47" i="50"/>
  <c r="AR47" i="50"/>
  <c r="AQ47" i="50"/>
  <c r="AP47" i="50"/>
  <c r="AO47" i="50"/>
  <c r="AN47" i="50"/>
  <c r="AM47" i="50"/>
  <c r="AL47" i="50"/>
  <c r="AK47" i="50"/>
  <c r="AJ47" i="50"/>
  <c r="AI47" i="50"/>
  <c r="AH47" i="50"/>
  <c r="AG47" i="50"/>
  <c r="AF47" i="50"/>
  <c r="AE47" i="50"/>
  <c r="AD47" i="50"/>
  <c r="AC47" i="50"/>
  <c r="AB47" i="50"/>
  <c r="AA47" i="50"/>
  <c r="Z47" i="50"/>
  <c r="Y47" i="50"/>
  <c r="X47" i="50"/>
  <c r="W47" i="50"/>
  <c r="V47" i="50"/>
  <c r="U47" i="50"/>
  <c r="T47" i="50"/>
  <c r="S47" i="50"/>
  <c r="AW45" i="50"/>
  <c r="AV45" i="50"/>
  <c r="AU45" i="50"/>
  <c r="AT45" i="50"/>
  <c r="AS45" i="50"/>
  <c r="AR45" i="50"/>
  <c r="AQ45" i="50"/>
  <c r="AP45" i="50"/>
  <c r="AO45" i="50"/>
  <c r="AN45" i="50"/>
  <c r="AM45" i="50"/>
  <c r="AL45" i="50"/>
  <c r="AK45" i="50"/>
  <c r="AJ45" i="50"/>
  <c r="AI45" i="50"/>
  <c r="AH45" i="50"/>
  <c r="AG45" i="50"/>
  <c r="AF45" i="50"/>
  <c r="AE45" i="50"/>
  <c r="AD45" i="50"/>
  <c r="AC45" i="50"/>
  <c r="AB45" i="50"/>
  <c r="AA45" i="50"/>
  <c r="Z45" i="50"/>
  <c r="Y45" i="50"/>
  <c r="X45" i="50"/>
  <c r="W45" i="50"/>
  <c r="V45" i="50"/>
  <c r="U45" i="50"/>
  <c r="T45" i="50"/>
  <c r="S45" i="50"/>
  <c r="F45" i="50"/>
  <c r="AW44" i="50"/>
  <c r="AV44" i="50"/>
  <c r="AU44" i="50"/>
  <c r="AT44" i="50"/>
  <c r="AS44" i="50"/>
  <c r="AR44" i="50"/>
  <c r="AQ44" i="50"/>
  <c r="AP44" i="50"/>
  <c r="AO44" i="50"/>
  <c r="AN44" i="50"/>
  <c r="AM44" i="50"/>
  <c r="AL44" i="50"/>
  <c r="AK44" i="50"/>
  <c r="AJ44" i="50"/>
  <c r="AI44" i="50"/>
  <c r="AH44" i="50"/>
  <c r="AG44" i="50"/>
  <c r="AF44" i="50"/>
  <c r="AE44" i="50"/>
  <c r="AD44" i="50"/>
  <c r="AC44" i="50"/>
  <c r="AB44" i="50"/>
  <c r="AA44" i="50"/>
  <c r="Z44" i="50"/>
  <c r="Y44" i="50"/>
  <c r="X44" i="50"/>
  <c r="W44" i="50"/>
  <c r="V44" i="50"/>
  <c r="U44" i="50"/>
  <c r="T44" i="50"/>
  <c r="S44" i="50"/>
  <c r="AW42" i="50"/>
  <c r="AV42" i="50"/>
  <c r="AU42" i="50"/>
  <c r="AT42" i="50"/>
  <c r="AS42" i="50"/>
  <c r="AR42" i="50"/>
  <c r="AQ42" i="50"/>
  <c r="AP42" i="50"/>
  <c r="AO42" i="50"/>
  <c r="AN42" i="50"/>
  <c r="AM42" i="50"/>
  <c r="AL42" i="50"/>
  <c r="AK42" i="50"/>
  <c r="AJ42" i="50"/>
  <c r="AI42" i="50"/>
  <c r="AH42" i="50"/>
  <c r="AG42" i="50"/>
  <c r="AF42" i="50"/>
  <c r="AE42" i="50"/>
  <c r="AD42" i="50"/>
  <c r="AC42" i="50"/>
  <c r="AB42" i="50"/>
  <c r="AA42" i="50"/>
  <c r="Z42" i="50"/>
  <c r="Y42" i="50"/>
  <c r="X42" i="50"/>
  <c r="W42" i="50"/>
  <c r="V42" i="50"/>
  <c r="U42" i="50"/>
  <c r="T42" i="50"/>
  <c r="S42" i="50"/>
  <c r="F42" i="50"/>
  <c r="AW41" i="50"/>
  <c r="AV41" i="50"/>
  <c r="AU41" i="50"/>
  <c r="AT41" i="50"/>
  <c r="AS41" i="50"/>
  <c r="AR41" i="50"/>
  <c r="AQ41" i="50"/>
  <c r="AP41" i="50"/>
  <c r="AO41" i="50"/>
  <c r="AN41" i="50"/>
  <c r="AM41" i="50"/>
  <c r="AL41" i="50"/>
  <c r="AK41" i="50"/>
  <c r="AJ41" i="50"/>
  <c r="AI41" i="50"/>
  <c r="AH41" i="50"/>
  <c r="AG41" i="50"/>
  <c r="AF41" i="50"/>
  <c r="AE41" i="50"/>
  <c r="AD41" i="50"/>
  <c r="AC41" i="50"/>
  <c r="AB41" i="50"/>
  <c r="AA41" i="50"/>
  <c r="Z41" i="50"/>
  <c r="Y41" i="50"/>
  <c r="X41" i="50"/>
  <c r="W41" i="50"/>
  <c r="V41" i="50"/>
  <c r="U41" i="50"/>
  <c r="T41" i="50"/>
  <c r="S41" i="50"/>
  <c r="AW39" i="50"/>
  <c r="AV39" i="50"/>
  <c r="AU39" i="50"/>
  <c r="AT39" i="50"/>
  <c r="AS39" i="50"/>
  <c r="AR39" i="50"/>
  <c r="AQ39" i="50"/>
  <c r="AP39" i="50"/>
  <c r="AO39" i="50"/>
  <c r="AN39" i="50"/>
  <c r="AM39" i="50"/>
  <c r="AL39" i="50"/>
  <c r="AK39" i="50"/>
  <c r="AJ39" i="50"/>
  <c r="AI39" i="50"/>
  <c r="AH39" i="50"/>
  <c r="AG39" i="50"/>
  <c r="AF39" i="50"/>
  <c r="AE39" i="50"/>
  <c r="AD39" i="50"/>
  <c r="AC39" i="50"/>
  <c r="AB39" i="50"/>
  <c r="AA39" i="50"/>
  <c r="Z39" i="50"/>
  <c r="Y39" i="50"/>
  <c r="X39" i="50"/>
  <c r="W39" i="50"/>
  <c r="V39" i="50"/>
  <c r="U39" i="50"/>
  <c r="T39" i="50"/>
  <c r="S39" i="50"/>
  <c r="F39" i="50"/>
  <c r="AW38" i="50"/>
  <c r="AV38" i="50"/>
  <c r="AU38" i="50"/>
  <c r="AT38" i="50"/>
  <c r="AS38" i="50"/>
  <c r="AR38" i="50"/>
  <c r="AQ38" i="50"/>
  <c r="AP38" i="50"/>
  <c r="AO38" i="50"/>
  <c r="AN38" i="50"/>
  <c r="AM38" i="50"/>
  <c r="AL38" i="50"/>
  <c r="AK38" i="50"/>
  <c r="AJ38" i="50"/>
  <c r="AI38" i="50"/>
  <c r="AH38" i="50"/>
  <c r="AG38" i="50"/>
  <c r="AF38" i="50"/>
  <c r="AE38" i="50"/>
  <c r="AD38" i="50"/>
  <c r="AC38" i="50"/>
  <c r="AB38" i="50"/>
  <c r="AA38" i="50"/>
  <c r="Z38" i="50"/>
  <c r="Y38" i="50"/>
  <c r="X38" i="50"/>
  <c r="W38" i="50"/>
  <c r="V38" i="50"/>
  <c r="U38" i="50"/>
  <c r="T38" i="50"/>
  <c r="S38" i="50"/>
  <c r="AW36" i="50"/>
  <c r="AV36" i="50"/>
  <c r="AU36" i="50"/>
  <c r="AT36" i="50"/>
  <c r="AS36" i="50"/>
  <c r="AR36" i="50"/>
  <c r="AQ36" i="50"/>
  <c r="AP36" i="50"/>
  <c r="AO36" i="50"/>
  <c r="AN36" i="50"/>
  <c r="AM36" i="50"/>
  <c r="AL36" i="50"/>
  <c r="AK36" i="50"/>
  <c r="AJ36" i="50"/>
  <c r="AI36" i="50"/>
  <c r="AH36" i="50"/>
  <c r="AG36" i="50"/>
  <c r="AF36" i="50"/>
  <c r="AE36" i="50"/>
  <c r="AD36" i="50"/>
  <c r="AC36" i="50"/>
  <c r="AB36" i="50"/>
  <c r="AA36" i="50"/>
  <c r="Z36" i="50"/>
  <c r="Y36" i="50"/>
  <c r="X36" i="50"/>
  <c r="W36" i="50"/>
  <c r="V36" i="50"/>
  <c r="U36" i="50"/>
  <c r="T36" i="50"/>
  <c r="S36" i="50"/>
  <c r="F36" i="50"/>
  <c r="AW35" i="50"/>
  <c r="AV35" i="50"/>
  <c r="AU35" i="50"/>
  <c r="AT35" i="50"/>
  <c r="AS35" i="50"/>
  <c r="AR35" i="50"/>
  <c r="AQ35" i="50"/>
  <c r="AP35" i="50"/>
  <c r="AO35" i="50"/>
  <c r="AN35" i="50"/>
  <c r="AM35" i="50"/>
  <c r="AL35" i="50"/>
  <c r="AK35" i="50"/>
  <c r="AJ35" i="50"/>
  <c r="AI35" i="50"/>
  <c r="AH35" i="50"/>
  <c r="AG35" i="50"/>
  <c r="AF35" i="50"/>
  <c r="AE35" i="50"/>
  <c r="AD35" i="50"/>
  <c r="AC35" i="50"/>
  <c r="AB35" i="50"/>
  <c r="AA35" i="50"/>
  <c r="Z35" i="50"/>
  <c r="Y35" i="50"/>
  <c r="X35" i="50"/>
  <c r="W35" i="50"/>
  <c r="V35" i="50"/>
  <c r="U35" i="50"/>
  <c r="T35" i="50"/>
  <c r="S35" i="50"/>
  <c r="AW33" i="50"/>
  <c r="AV33" i="50"/>
  <c r="AU33" i="50"/>
  <c r="AT33" i="50"/>
  <c r="AS33" i="50"/>
  <c r="AR33" i="50"/>
  <c r="AQ33" i="50"/>
  <c r="AP33" i="50"/>
  <c r="AO33" i="50"/>
  <c r="AN33" i="50"/>
  <c r="AM33" i="50"/>
  <c r="AL33" i="50"/>
  <c r="AK33" i="50"/>
  <c r="AJ33" i="50"/>
  <c r="AI33" i="50"/>
  <c r="AH33" i="50"/>
  <c r="AG33" i="50"/>
  <c r="AF33" i="50"/>
  <c r="AE33" i="50"/>
  <c r="AD33" i="50"/>
  <c r="AC33" i="50"/>
  <c r="AB33" i="50"/>
  <c r="AA33" i="50"/>
  <c r="Z33" i="50"/>
  <c r="Y33" i="50"/>
  <c r="X33" i="50"/>
  <c r="W33" i="50"/>
  <c r="V33" i="50"/>
  <c r="U33" i="50"/>
  <c r="T33" i="50"/>
  <c r="S33" i="50"/>
  <c r="F33" i="50"/>
  <c r="AW32" i="50"/>
  <c r="AV32" i="50"/>
  <c r="AU32" i="50"/>
  <c r="AS32" i="50"/>
  <c r="AR32" i="50"/>
  <c r="AQ32" i="50"/>
  <c r="AP32" i="50"/>
  <c r="AO32" i="50"/>
  <c r="AN32" i="50"/>
  <c r="AK32" i="50"/>
  <c r="AJ32" i="50"/>
  <c r="AI32" i="50"/>
  <c r="AG32" i="50"/>
  <c r="AF32" i="50"/>
  <c r="AC32" i="50"/>
  <c r="AB32" i="50"/>
  <c r="Y32" i="50"/>
  <c r="X32" i="50"/>
  <c r="V32" i="50"/>
  <c r="U32" i="50"/>
  <c r="T32" i="50"/>
  <c r="AW30" i="50"/>
  <c r="AV30" i="50"/>
  <c r="AU30" i="50"/>
  <c r="AT30" i="50"/>
  <c r="AS30" i="50"/>
  <c r="AR30" i="50"/>
  <c r="AQ30" i="50"/>
  <c r="AP30" i="50"/>
  <c r="AO30" i="50"/>
  <c r="AN30" i="50"/>
  <c r="AM30" i="50"/>
  <c r="AL30" i="50"/>
  <c r="AK30" i="50"/>
  <c r="AJ30" i="50"/>
  <c r="AI30" i="50"/>
  <c r="AH30" i="50"/>
  <c r="AG30" i="50"/>
  <c r="AF30" i="50"/>
  <c r="AE30" i="50"/>
  <c r="AD30" i="50"/>
  <c r="AC30" i="50"/>
  <c r="AB30" i="50"/>
  <c r="AA30" i="50"/>
  <c r="Z30" i="50"/>
  <c r="Y30" i="50"/>
  <c r="X30" i="50"/>
  <c r="W30" i="50"/>
  <c r="V30" i="50"/>
  <c r="U30" i="50"/>
  <c r="T30" i="50"/>
  <c r="S30" i="50"/>
  <c r="F30" i="50"/>
  <c r="AW29" i="50"/>
  <c r="AV29" i="50"/>
  <c r="AU29" i="50"/>
  <c r="AS29" i="50"/>
  <c r="AR29" i="50"/>
  <c r="AQ29" i="50"/>
  <c r="AP29" i="50"/>
  <c r="AO29" i="50"/>
  <c r="AN29" i="50"/>
  <c r="AM29" i="50"/>
  <c r="AK29" i="50"/>
  <c r="AJ29" i="50"/>
  <c r="AI29" i="50"/>
  <c r="AG29" i="50"/>
  <c r="AF29" i="50"/>
  <c r="AE29" i="50"/>
  <c r="AC29" i="50"/>
  <c r="AB29" i="50"/>
  <c r="AA29" i="50"/>
  <c r="Y29" i="50"/>
  <c r="X29" i="50"/>
  <c r="W29" i="50"/>
  <c r="V29" i="50"/>
  <c r="U29" i="50"/>
  <c r="T29" i="50"/>
  <c r="S29" i="50"/>
  <c r="AW27" i="50"/>
  <c r="AV27" i="50"/>
  <c r="AU27" i="50"/>
  <c r="AT27" i="50"/>
  <c r="AS27" i="50"/>
  <c r="AR27" i="50"/>
  <c r="AQ27" i="50"/>
  <c r="AP27" i="50"/>
  <c r="AO27" i="50"/>
  <c r="AN27" i="50"/>
  <c r="AM27" i="50"/>
  <c r="AL27" i="50"/>
  <c r="AK27" i="50"/>
  <c r="AJ27" i="50"/>
  <c r="AI27" i="50"/>
  <c r="AH27" i="50"/>
  <c r="AG27" i="50"/>
  <c r="AF27" i="50"/>
  <c r="AE27" i="50"/>
  <c r="AD27" i="50"/>
  <c r="AC27" i="50"/>
  <c r="AB27" i="50"/>
  <c r="AA27" i="50"/>
  <c r="Z27" i="50"/>
  <c r="Y27" i="50"/>
  <c r="X27" i="50"/>
  <c r="W27" i="50"/>
  <c r="V27" i="50"/>
  <c r="U27" i="50"/>
  <c r="T27" i="50"/>
  <c r="S27" i="50"/>
  <c r="F27" i="50"/>
  <c r="AG62" i="50" s="1"/>
  <c r="AW26" i="50"/>
  <c r="AV26" i="50"/>
  <c r="AU26" i="50"/>
  <c r="AS26" i="50"/>
  <c r="AR26" i="50"/>
  <c r="AQ26" i="50"/>
  <c r="AP26" i="50"/>
  <c r="AO26" i="50"/>
  <c r="AN26" i="50"/>
  <c r="AM26" i="50"/>
  <c r="AL26" i="50"/>
  <c r="AK26" i="50"/>
  <c r="AJ26" i="50"/>
  <c r="AI26" i="50"/>
  <c r="AH26" i="50"/>
  <c r="AG26" i="50"/>
  <c r="AF26" i="50"/>
  <c r="AE26" i="50"/>
  <c r="AD26" i="50"/>
  <c r="AC26" i="50"/>
  <c r="AB26" i="50"/>
  <c r="AA26" i="50"/>
  <c r="Z26" i="50"/>
  <c r="Y26" i="50"/>
  <c r="X26" i="50"/>
  <c r="W26" i="50"/>
  <c r="V26" i="50"/>
  <c r="U26" i="50"/>
  <c r="T26" i="50"/>
  <c r="S26" i="50"/>
  <c r="B25" i="50"/>
  <c r="B28" i="50" s="1"/>
  <c r="B31" i="50" s="1"/>
  <c r="B34" i="50" s="1"/>
  <c r="B37" i="50" s="1"/>
  <c r="B40" i="50" s="1"/>
  <c r="B43" i="50" s="1"/>
  <c r="B46" i="50" s="1"/>
  <c r="B49" i="50" s="1"/>
  <c r="B52" i="50" s="1"/>
  <c r="B55" i="50" s="1"/>
  <c r="B58" i="50" s="1"/>
  <c r="AW24" i="50"/>
  <c r="AV24" i="50"/>
  <c r="AU24" i="50"/>
  <c r="AT24" i="50"/>
  <c r="AS24" i="50"/>
  <c r="AR24" i="50"/>
  <c r="AQ24" i="50"/>
  <c r="AP24" i="50"/>
  <c r="AO24" i="50"/>
  <c r="AN24" i="50"/>
  <c r="AM24" i="50"/>
  <c r="AL24" i="50"/>
  <c r="AK24" i="50"/>
  <c r="AJ24" i="50"/>
  <c r="AI24" i="50"/>
  <c r="AH24" i="50"/>
  <c r="AG24" i="50"/>
  <c r="AF24" i="50"/>
  <c r="AE24" i="50"/>
  <c r="AD24" i="50"/>
  <c r="AC24" i="50"/>
  <c r="AB24" i="50"/>
  <c r="AA24" i="50"/>
  <c r="Z24" i="50"/>
  <c r="Y24" i="50"/>
  <c r="X24" i="50"/>
  <c r="W24" i="50"/>
  <c r="V24" i="50"/>
  <c r="U24" i="50"/>
  <c r="T24" i="50"/>
  <c r="S24" i="50"/>
  <c r="F24" i="50"/>
  <c r="AJ68" i="50" s="1"/>
  <c r="AW23" i="50"/>
  <c r="AV23" i="50"/>
  <c r="AU23" i="50"/>
  <c r="AT23" i="50"/>
  <c r="AS23" i="50"/>
  <c r="AR23" i="50"/>
  <c r="AQ23" i="50"/>
  <c r="AP23" i="50"/>
  <c r="AO23" i="50"/>
  <c r="AN23" i="50"/>
  <c r="AM23" i="50"/>
  <c r="AL23" i="50"/>
  <c r="AK23" i="50"/>
  <c r="AJ23" i="50"/>
  <c r="AI23" i="50"/>
  <c r="AH23" i="50"/>
  <c r="AG23" i="50"/>
  <c r="AF23" i="50"/>
  <c r="AE23" i="50"/>
  <c r="AD23" i="50"/>
  <c r="AC23" i="50"/>
  <c r="AB23" i="50"/>
  <c r="AA23" i="50"/>
  <c r="Z23" i="50"/>
  <c r="Y23" i="50"/>
  <c r="X23" i="50"/>
  <c r="W23" i="50"/>
  <c r="V23" i="50"/>
  <c r="U23" i="50"/>
  <c r="T23" i="50"/>
  <c r="S23" i="50"/>
  <c r="AW19" i="50"/>
  <c r="AW20" i="50" s="1"/>
  <c r="AW21" i="50" s="1"/>
  <c r="AV19" i="50"/>
  <c r="AV20" i="50" s="1"/>
  <c r="AV21" i="50" s="1"/>
  <c r="AU19" i="50"/>
  <c r="AU20" i="50" s="1"/>
  <c r="AU21" i="50" s="1"/>
  <c r="AX17" i="50"/>
  <c r="BC14" i="50"/>
  <c r="AC2" i="50"/>
  <c r="AQ20" i="50" s="1"/>
  <c r="AQ21" i="50" s="1"/>
  <c r="U6" i="54" l="1"/>
  <c r="AX24" i="53"/>
  <c r="AZ24" i="53" s="1"/>
  <c r="AX27" i="53"/>
  <c r="AZ27" i="53" s="1"/>
  <c r="AX39" i="53"/>
  <c r="AZ39" i="53" s="1"/>
  <c r="AX23" i="53"/>
  <c r="AZ23" i="53" s="1"/>
  <c r="AX36" i="53"/>
  <c r="AZ36" i="53" s="1"/>
  <c r="AX53" i="53"/>
  <c r="AZ53" i="53" s="1"/>
  <c r="AX54" i="53"/>
  <c r="AZ54" i="53" s="1"/>
  <c r="AX56" i="53"/>
  <c r="AZ56" i="53" s="1"/>
  <c r="AX51" i="53"/>
  <c r="AZ51" i="53" s="1"/>
  <c r="AX33" i="53"/>
  <c r="AZ33" i="53" s="1"/>
  <c r="AX30" i="53"/>
  <c r="AZ30" i="53" s="1"/>
  <c r="AX44" i="53"/>
  <c r="AZ44" i="53" s="1"/>
  <c r="V20" i="53"/>
  <c r="V21" i="53" s="1"/>
  <c r="Z20" i="53"/>
  <c r="Z21" i="53" s="1"/>
  <c r="AL20" i="53"/>
  <c r="AL21" i="53" s="1"/>
  <c r="AA20" i="53"/>
  <c r="AA21" i="53" s="1"/>
  <c r="AP20" i="53"/>
  <c r="AP21" i="53" s="1"/>
  <c r="AD20" i="53"/>
  <c r="AD21" i="53" s="1"/>
  <c r="AT20" i="53"/>
  <c r="AT21" i="53" s="1"/>
  <c r="AE20" i="53"/>
  <c r="AE21" i="53" s="1"/>
  <c r="AH20" i="53"/>
  <c r="AH21" i="53" s="1"/>
  <c r="S20" i="53"/>
  <c r="S21" i="53" s="1"/>
  <c r="AI20" i="53"/>
  <c r="AI21" i="53" s="1"/>
  <c r="W20" i="53"/>
  <c r="W21" i="53" s="1"/>
  <c r="AM20" i="53"/>
  <c r="AM21" i="53" s="1"/>
  <c r="AQ20" i="53"/>
  <c r="AQ21" i="53" s="1"/>
  <c r="AX48" i="50"/>
  <c r="AZ48" i="50" s="1"/>
  <c r="AX60" i="50"/>
  <c r="AZ60" i="50" s="1"/>
  <c r="AX33" i="50"/>
  <c r="AZ33" i="50" s="1"/>
  <c r="AX44" i="50"/>
  <c r="AZ44" i="50" s="1"/>
  <c r="AX23" i="50"/>
  <c r="AZ23" i="50" s="1"/>
  <c r="AX36" i="50"/>
  <c r="AZ36" i="50" s="1"/>
  <c r="AX24" i="50"/>
  <c r="AZ24" i="50" s="1"/>
  <c r="AX45" i="50"/>
  <c r="AZ45" i="50" s="1"/>
  <c r="AX57" i="50"/>
  <c r="AZ57" i="50" s="1"/>
  <c r="AX27" i="50"/>
  <c r="AZ27" i="50" s="1"/>
  <c r="AX56" i="50"/>
  <c r="AZ56" i="50" s="1"/>
  <c r="AX30" i="50"/>
  <c r="AZ30" i="50" s="1"/>
  <c r="AX39" i="50"/>
  <c r="AZ39" i="50" s="1"/>
  <c r="AX41" i="50"/>
  <c r="AZ41" i="50" s="1"/>
  <c r="AX42" i="50"/>
  <c r="AZ42" i="50" s="1"/>
  <c r="AX51" i="50"/>
  <c r="AZ51" i="50" s="1"/>
  <c r="AX53" i="50"/>
  <c r="AZ53" i="50" s="1"/>
  <c r="AX54" i="50"/>
  <c r="AZ54" i="50" s="1"/>
  <c r="T20" i="50"/>
  <c r="T21" i="50" s="1"/>
  <c r="AB20" i="50"/>
  <c r="AB21" i="50" s="1"/>
  <c r="AJ20" i="50"/>
  <c r="AJ21" i="50" s="1"/>
  <c r="AR20" i="50"/>
  <c r="AR21" i="50" s="1"/>
  <c r="AD62" i="50"/>
  <c r="U63" i="50"/>
  <c r="AS63" i="50"/>
  <c r="AJ64" i="50"/>
  <c r="AE65" i="50"/>
  <c r="AT66" i="50"/>
  <c r="AB68" i="50"/>
  <c r="U20" i="50"/>
  <c r="U21" i="50" s="1"/>
  <c r="Y62" i="50"/>
  <c r="AW62" i="50"/>
  <c r="X63" i="50"/>
  <c r="AF63" i="50"/>
  <c r="AN63" i="50"/>
  <c r="AV63" i="50"/>
  <c r="W64" i="50"/>
  <c r="AE64" i="50"/>
  <c r="AM64" i="50"/>
  <c r="AU64" i="50"/>
  <c r="V65" i="50"/>
  <c r="AI65" i="50"/>
  <c r="AH66" i="50"/>
  <c r="AX66" i="50"/>
  <c r="AZ66" i="50" s="1"/>
  <c r="AG67" i="50"/>
  <c r="AW67" i="50"/>
  <c r="AF68" i="50"/>
  <c r="AV68" i="50"/>
  <c r="V62" i="50"/>
  <c r="AT62" i="50"/>
  <c r="AK63" i="50"/>
  <c r="AB64" i="50"/>
  <c r="S65" i="50"/>
  <c r="AD66" i="50"/>
  <c r="AR68" i="50"/>
  <c r="BB8" i="50"/>
  <c r="Y20" i="50"/>
  <c r="Y21" i="50" s="1"/>
  <c r="AG20" i="50"/>
  <c r="AG21" i="50" s="1"/>
  <c r="AO20" i="50"/>
  <c r="AO21" i="50" s="1"/>
  <c r="AO62" i="50"/>
  <c r="V20" i="50"/>
  <c r="V21" i="50" s="1"/>
  <c r="AD20" i="50"/>
  <c r="AD21" i="50" s="1"/>
  <c r="AP20" i="50"/>
  <c r="AP21" i="50" s="1"/>
  <c r="AX47" i="50"/>
  <c r="AZ47" i="50" s="1"/>
  <c r="AX59" i="50"/>
  <c r="AZ59" i="50" s="1"/>
  <c r="Z62" i="50"/>
  <c r="AH62" i="50"/>
  <c r="AP62" i="50"/>
  <c r="AX62" i="50"/>
  <c r="AZ62" i="50" s="1"/>
  <c r="Y63" i="50"/>
  <c r="AG63" i="50"/>
  <c r="AO63" i="50"/>
  <c r="AW63" i="50"/>
  <c r="X64" i="50"/>
  <c r="AF64" i="50"/>
  <c r="AN64" i="50"/>
  <c r="AV64" i="50"/>
  <c r="W65" i="50"/>
  <c r="AM65" i="50"/>
  <c r="V66" i="50"/>
  <c r="AL66" i="50"/>
  <c r="U67" i="50"/>
  <c r="AK67" i="50"/>
  <c r="T68" i="50"/>
  <c r="AM32" i="50"/>
  <c r="AE32" i="50"/>
  <c r="AA32" i="50"/>
  <c r="W32" i="50"/>
  <c r="S32" i="50"/>
  <c r="AT32" i="50"/>
  <c r="AL32" i="50"/>
  <c r="AH32" i="50"/>
  <c r="AD32" i="50"/>
  <c r="Z32" i="50"/>
  <c r="AT29" i="50"/>
  <c r="AL29" i="50"/>
  <c r="AH29" i="50"/>
  <c r="AD29" i="50"/>
  <c r="Z29" i="50"/>
  <c r="AT26" i="50"/>
  <c r="AX26" i="50" s="1"/>
  <c r="AZ26" i="50" s="1"/>
  <c r="X20" i="50"/>
  <c r="X21" i="50" s="1"/>
  <c r="AF20" i="50"/>
  <c r="AF21" i="50" s="1"/>
  <c r="AN20" i="50"/>
  <c r="AN21" i="50" s="1"/>
  <c r="AL62" i="50"/>
  <c r="AC63" i="50"/>
  <c r="T64" i="50"/>
  <c r="AR64" i="50"/>
  <c r="AU65" i="50"/>
  <c r="AC67" i="50"/>
  <c r="AS67" i="50"/>
  <c r="AC20" i="50"/>
  <c r="AC21" i="50" s="1"/>
  <c r="AK20" i="50"/>
  <c r="AK21" i="50" s="1"/>
  <c r="AS20" i="50"/>
  <c r="AS21" i="50" s="1"/>
  <c r="Z20" i="50"/>
  <c r="Z21" i="50" s="1"/>
  <c r="AH20" i="50"/>
  <c r="AH21" i="50" s="1"/>
  <c r="AL20" i="50"/>
  <c r="AL21" i="50" s="1"/>
  <c r="AT20" i="50"/>
  <c r="AT21" i="50" s="1"/>
  <c r="AU68" i="50"/>
  <c r="AQ68" i="50"/>
  <c r="AM68" i="50"/>
  <c r="AI68" i="50"/>
  <c r="AE68" i="50"/>
  <c r="AA68" i="50"/>
  <c r="W68" i="50"/>
  <c r="S68" i="50"/>
  <c r="AV67" i="50"/>
  <c r="AR67" i="50"/>
  <c r="AN67" i="50"/>
  <c r="AJ67" i="50"/>
  <c r="AF67" i="50"/>
  <c r="AB67" i="50"/>
  <c r="X67" i="50"/>
  <c r="T67" i="50"/>
  <c r="AW66" i="50"/>
  <c r="AS66" i="50"/>
  <c r="AO66" i="50"/>
  <c r="AK66" i="50"/>
  <c r="AG66" i="50"/>
  <c r="AC66" i="50"/>
  <c r="Y66" i="50"/>
  <c r="U66" i="50"/>
  <c r="AT65" i="50"/>
  <c r="AP65" i="50"/>
  <c r="AL65" i="50"/>
  <c r="AH65" i="50"/>
  <c r="AD65" i="50"/>
  <c r="Z65" i="50"/>
  <c r="AX68" i="50"/>
  <c r="AZ68" i="50" s="1"/>
  <c r="AT68" i="50"/>
  <c r="AP68" i="50"/>
  <c r="AL68" i="50"/>
  <c r="AH68" i="50"/>
  <c r="AD68" i="50"/>
  <c r="Z68" i="50"/>
  <c r="V68" i="50"/>
  <c r="AU67" i="50"/>
  <c r="AQ67" i="50"/>
  <c r="AM67" i="50"/>
  <c r="AI67" i="50"/>
  <c r="AE67" i="50"/>
  <c r="AA67" i="50"/>
  <c r="W67" i="50"/>
  <c r="S67" i="50"/>
  <c r="AV66" i="50"/>
  <c r="AR66" i="50"/>
  <c r="AN66" i="50"/>
  <c r="AJ66" i="50"/>
  <c r="AF66" i="50"/>
  <c r="AB66" i="50"/>
  <c r="X66" i="50"/>
  <c r="T66" i="50"/>
  <c r="AW65" i="50"/>
  <c r="AS65" i="50"/>
  <c r="AO65" i="50"/>
  <c r="AK65" i="50"/>
  <c r="AG65" i="50"/>
  <c r="AC65" i="50"/>
  <c r="Y65" i="50"/>
  <c r="U65" i="50"/>
  <c r="AX64" i="50"/>
  <c r="AZ64" i="50" s="1"/>
  <c r="AT64" i="50"/>
  <c r="AP64" i="50"/>
  <c r="AL64" i="50"/>
  <c r="AH64" i="50"/>
  <c r="AD64" i="50"/>
  <c r="Z64" i="50"/>
  <c r="V64" i="50"/>
  <c r="AU63" i="50"/>
  <c r="AQ63" i="50"/>
  <c r="AM63" i="50"/>
  <c r="AI63" i="50"/>
  <c r="AE63" i="50"/>
  <c r="AA63" i="50"/>
  <c r="W63" i="50"/>
  <c r="S63" i="50"/>
  <c r="AV62" i="50"/>
  <c r="AR62" i="50"/>
  <c r="AN62" i="50"/>
  <c r="AJ62" i="50"/>
  <c r="AF62" i="50"/>
  <c r="AB62" i="50"/>
  <c r="X62" i="50"/>
  <c r="T62" i="50"/>
  <c r="AW68" i="50"/>
  <c r="AS68" i="50"/>
  <c r="AO68" i="50"/>
  <c r="AK68" i="50"/>
  <c r="AG68" i="50"/>
  <c r="AC68" i="50"/>
  <c r="Y68" i="50"/>
  <c r="U68" i="50"/>
  <c r="AX67" i="50"/>
  <c r="AZ67" i="50" s="1"/>
  <c r="AT67" i="50"/>
  <c r="AP67" i="50"/>
  <c r="AL67" i="50"/>
  <c r="AH67" i="50"/>
  <c r="AD67" i="50"/>
  <c r="Z67" i="50"/>
  <c r="V67" i="50"/>
  <c r="AU66" i="50"/>
  <c r="AQ66" i="50"/>
  <c r="AM66" i="50"/>
  <c r="AI66" i="50"/>
  <c r="AE66" i="50"/>
  <c r="AA66" i="50"/>
  <c r="W66" i="50"/>
  <c r="S66" i="50"/>
  <c r="AV65" i="50"/>
  <c r="AR65" i="50"/>
  <c r="AN65" i="50"/>
  <c r="AJ65" i="50"/>
  <c r="AF65" i="50"/>
  <c r="AB65" i="50"/>
  <c r="X65" i="50"/>
  <c r="T65" i="50"/>
  <c r="AW64" i="50"/>
  <c r="AS64" i="50"/>
  <c r="AO64" i="50"/>
  <c r="AK64" i="50"/>
  <c r="AG64" i="50"/>
  <c r="AC64" i="50"/>
  <c r="Y64" i="50"/>
  <c r="U64" i="50"/>
  <c r="AX63" i="50"/>
  <c r="AZ63" i="50" s="1"/>
  <c r="AT63" i="50"/>
  <c r="AP63" i="50"/>
  <c r="AL63" i="50"/>
  <c r="AH63" i="50"/>
  <c r="AD63" i="50"/>
  <c r="Z63" i="50"/>
  <c r="V63" i="50"/>
  <c r="AU62" i="50"/>
  <c r="AQ62" i="50"/>
  <c r="AM62" i="50"/>
  <c r="AI62" i="50"/>
  <c r="AE62" i="50"/>
  <c r="AA62" i="50"/>
  <c r="W62" i="50"/>
  <c r="S62" i="50"/>
  <c r="AX35" i="50"/>
  <c r="AZ35" i="50" s="1"/>
  <c r="S20" i="50"/>
  <c r="S21" i="50" s="1"/>
  <c r="W20" i="50"/>
  <c r="W21" i="50" s="1"/>
  <c r="AA20" i="50"/>
  <c r="AA21" i="50" s="1"/>
  <c r="AE20" i="50"/>
  <c r="AE21" i="50" s="1"/>
  <c r="AI20" i="50"/>
  <c r="AI21" i="50" s="1"/>
  <c r="AM20" i="50"/>
  <c r="AM21" i="50" s="1"/>
  <c r="AX38" i="50"/>
  <c r="AZ38" i="50" s="1"/>
  <c r="AX50" i="50"/>
  <c r="AZ50" i="50" s="1"/>
  <c r="U62" i="50"/>
  <c r="AC62" i="50"/>
  <c r="AK62" i="50"/>
  <c r="AS62" i="50"/>
  <c r="T63" i="50"/>
  <c r="AB63" i="50"/>
  <c r="AJ63" i="50"/>
  <c r="AR63" i="50"/>
  <c r="S64" i="50"/>
  <c r="AA64" i="50"/>
  <c r="AI64" i="50"/>
  <c r="AQ64" i="50"/>
  <c r="AA65" i="50"/>
  <c r="AQ65" i="50"/>
  <c r="Z66" i="50"/>
  <c r="AP66" i="50"/>
  <c r="Y67" i="50"/>
  <c r="AO67" i="50"/>
  <c r="X68" i="50"/>
  <c r="AN68" i="50"/>
  <c r="AU68" i="53"/>
  <c r="AQ68" i="53"/>
  <c r="AM68" i="53"/>
  <c r="AI68" i="53"/>
  <c r="AE68" i="53"/>
  <c r="AA68" i="53"/>
  <c r="W68" i="53"/>
  <c r="S68" i="53"/>
  <c r="AV67" i="53"/>
  <c r="AR67" i="53"/>
  <c r="AN67" i="53"/>
  <c r="AJ67" i="53"/>
  <c r="AF67" i="53"/>
  <c r="AB67" i="53"/>
  <c r="X67" i="53"/>
  <c r="T67" i="53"/>
  <c r="AW66" i="53"/>
  <c r="AS66" i="53"/>
  <c r="AO66" i="53"/>
  <c r="AK66" i="53"/>
  <c r="AG66" i="53"/>
  <c r="AC66" i="53"/>
  <c r="Y66" i="53"/>
  <c r="U66" i="53"/>
  <c r="AX65" i="53"/>
  <c r="AZ65" i="53" s="1"/>
  <c r="AT65" i="53"/>
  <c r="AP65" i="53"/>
  <c r="AL65" i="53"/>
  <c r="AH65" i="53"/>
  <c r="AD65" i="53"/>
  <c r="Z65" i="53"/>
  <c r="V65" i="53"/>
  <c r="AU64" i="53"/>
  <c r="AQ64" i="53"/>
  <c r="AM64" i="53"/>
  <c r="AI64" i="53"/>
  <c r="AE64" i="53"/>
  <c r="AA64" i="53"/>
  <c r="W64" i="53"/>
  <c r="S64" i="53"/>
  <c r="AV63" i="53"/>
  <c r="AR63" i="53"/>
  <c r="AN63" i="53"/>
  <c r="AJ63" i="53"/>
  <c r="AF63" i="53"/>
  <c r="AB63" i="53"/>
  <c r="X63" i="53"/>
  <c r="T63" i="53"/>
  <c r="AW62" i="53"/>
  <c r="AS62" i="53"/>
  <c r="AO62" i="53"/>
  <c r="AK62" i="53"/>
  <c r="AG62" i="53"/>
  <c r="AC62" i="53"/>
  <c r="Y62" i="53"/>
  <c r="U62" i="53"/>
  <c r="AX68" i="53"/>
  <c r="AZ68" i="53" s="1"/>
  <c r="AT68" i="53"/>
  <c r="AP68" i="53"/>
  <c r="AL68" i="53"/>
  <c r="AH68" i="53"/>
  <c r="AD68" i="53"/>
  <c r="Z68" i="53"/>
  <c r="V68" i="53"/>
  <c r="AU67" i="53"/>
  <c r="AQ67" i="53"/>
  <c r="AM67" i="53"/>
  <c r="AI67" i="53"/>
  <c r="AE67" i="53"/>
  <c r="AA67" i="53"/>
  <c r="W67" i="53"/>
  <c r="S67" i="53"/>
  <c r="AV66" i="53"/>
  <c r="AR66" i="53"/>
  <c r="AN66" i="53"/>
  <c r="AJ66" i="53"/>
  <c r="AF66" i="53"/>
  <c r="AB66" i="53"/>
  <c r="X66" i="53"/>
  <c r="T66" i="53"/>
  <c r="AW65" i="53"/>
  <c r="AS65" i="53"/>
  <c r="AO65" i="53"/>
  <c r="AK65" i="53"/>
  <c r="AG65" i="53"/>
  <c r="AC65" i="53"/>
  <c r="Y65" i="53"/>
  <c r="U65" i="53"/>
  <c r="AX64" i="53"/>
  <c r="AZ64" i="53" s="1"/>
  <c r="AT64" i="53"/>
  <c r="AP64" i="53"/>
  <c r="AL64" i="53"/>
  <c r="AH64" i="53"/>
  <c r="AD64" i="53"/>
  <c r="Z64" i="53"/>
  <c r="V64" i="53"/>
  <c r="AU63" i="53"/>
  <c r="AQ63" i="53"/>
  <c r="AM63" i="53"/>
  <c r="AI63" i="53"/>
  <c r="AE63" i="53"/>
  <c r="AA63" i="53"/>
  <c r="W63" i="53"/>
  <c r="S63" i="53"/>
  <c r="AV62" i="53"/>
  <c r="AR62" i="53"/>
  <c r="AN62" i="53"/>
  <c r="AJ62" i="53"/>
  <c r="AF62" i="53"/>
  <c r="AB62" i="53"/>
  <c r="X62" i="53"/>
  <c r="T62" i="53"/>
  <c r="AW68" i="53"/>
  <c r="AS68" i="53"/>
  <c r="AO68" i="53"/>
  <c r="AK68" i="53"/>
  <c r="AG68" i="53"/>
  <c r="AC68" i="53"/>
  <c r="Y68" i="53"/>
  <c r="U68" i="53"/>
  <c r="AX67" i="53"/>
  <c r="AZ67" i="53" s="1"/>
  <c r="AT67" i="53"/>
  <c r="AP67" i="53"/>
  <c r="AL67" i="53"/>
  <c r="AH67" i="53"/>
  <c r="AD67" i="53"/>
  <c r="Z67" i="53"/>
  <c r="V67" i="53"/>
  <c r="AU66" i="53"/>
  <c r="AQ66" i="53"/>
  <c r="AM66" i="53"/>
  <c r="AI66" i="53"/>
  <c r="AE66" i="53"/>
  <c r="AA66" i="53"/>
  <c r="W66" i="53"/>
  <c r="S66" i="53"/>
  <c r="AV65" i="53"/>
  <c r="AR65" i="53"/>
  <c r="AN65" i="53"/>
  <c r="AJ65" i="53"/>
  <c r="AF65" i="53"/>
  <c r="AB65" i="53"/>
  <c r="X65" i="53"/>
  <c r="T65" i="53"/>
  <c r="AW64" i="53"/>
  <c r="AS64" i="53"/>
  <c r="AO64" i="53"/>
  <c r="AK64" i="53"/>
  <c r="AG64" i="53"/>
  <c r="AC64" i="53"/>
  <c r="Y64" i="53"/>
  <c r="U64" i="53"/>
  <c r="AX63" i="53"/>
  <c r="AZ63" i="53" s="1"/>
  <c r="AT63" i="53"/>
  <c r="AP63" i="53"/>
  <c r="AL63" i="53"/>
  <c r="AH63" i="53"/>
  <c r="AD63" i="53"/>
  <c r="Z63" i="53"/>
  <c r="V63" i="53"/>
  <c r="AU62" i="53"/>
  <c r="AQ62" i="53"/>
  <c r="AM62" i="53"/>
  <c r="AI62" i="53"/>
  <c r="AE62" i="53"/>
  <c r="AA62" i="53"/>
  <c r="W62" i="53"/>
  <c r="S62" i="53"/>
  <c r="AV68" i="53"/>
  <c r="AF68" i="53"/>
  <c r="AW67" i="53"/>
  <c r="AG67" i="53"/>
  <c r="AX66" i="53"/>
  <c r="AZ66" i="53" s="1"/>
  <c r="AH66" i="53"/>
  <c r="AI65" i="53"/>
  <c r="S65" i="53"/>
  <c r="AJ64" i="53"/>
  <c r="T64" i="53"/>
  <c r="AK63" i="53"/>
  <c r="U63" i="53"/>
  <c r="AL62" i="53"/>
  <c r="V62" i="53"/>
  <c r="AR68" i="53"/>
  <c r="AB68" i="53"/>
  <c r="AS67" i="53"/>
  <c r="AC67" i="53"/>
  <c r="AT66" i="53"/>
  <c r="AD66" i="53"/>
  <c r="AU65" i="53"/>
  <c r="AE65" i="53"/>
  <c r="AV64" i="53"/>
  <c r="AF64" i="53"/>
  <c r="AW63" i="53"/>
  <c r="AG63" i="53"/>
  <c r="AX62" i="53"/>
  <c r="AZ62" i="53" s="1"/>
  <c r="AH62" i="53"/>
  <c r="AN68" i="53"/>
  <c r="X68" i="53"/>
  <c r="AO67" i="53"/>
  <c r="Y67" i="53"/>
  <c r="AP66" i="53"/>
  <c r="Z66" i="53"/>
  <c r="AQ65" i="53"/>
  <c r="AA65" i="53"/>
  <c r="AR64" i="53"/>
  <c r="AB64" i="53"/>
  <c r="AS63" i="53"/>
  <c r="AC63" i="53"/>
  <c r="AT62" i="53"/>
  <c r="AD62" i="53"/>
  <c r="AJ68" i="53"/>
  <c r="AP62" i="53"/>
  <c r="AN64" i="53"/>
  <c r="AL66" i="53"/>
  <c r="Y63" i="53"/>
  <c r="W65" i="53"/>
  <c r="U67" i="53"/>
  <c r="AX26" i="53"/>
  <c r="AZ26" i="53" s="1"/>
  <c r="AX29" i="53"/>
  <c r="AZ29" i="53" s="1"/>
  <c r="AX32" i="53"/>
  <c r="AZ32" i="53" s="1"/>
  <c r="AX35" i="53"/>
  <c r="AZ35" i="53" s="1"/>
  <c r="AX38" i="53"/>
  <c r="AZ38" i="53" s="1"/>
  <c r="AX41" i="53"/>
  <c r="AZ41" i="53" s="1"/>
  <c r="AO63" i="53"/>
  <c r="AM65" i="53"/>
  <c r="AK67" i="53"/>
  <c r="Z62" i="53"/>
  <c r="X64" i="53"/>
  <c r="V66" i="53"/>
  <c r="T68" i="53"/>
  <c r="AX42" i="53"/>
  <c r="AZ42" i="53" s="1"/>
  <c r="T20" i="53"/>
  <c r="T21" i="53" s="1"/>
  <c r="X20" i="53"/>
  <c r="X21" i="53" s="1"/>
  <c r="AB20" i="53"/>
  <c r="AB21" i="53" s="1"/>
  <c r="AF20" i="53"/>
  <c r="AF21" i="53" s="1"/>
  <c r="AJ20" i="53"/>
  <c r="AJ21" i="53" s="1"/>
  <c r="AN20" i="53"/>
  <c r="AN21" i="53" s="1"/>
  <c r="AR20" i="53"/>
  <c r="AR21" i="53" s="1"/>
  <c r="AX45" i="53"/>
  <c r="AZ45" i="53" s="1"/>
  <c r="AX47" i="53"/>
  <c r="AZ47" i="53" s="1"/>
  <c r="AX57" i="53"/>
  <c r="AZ57" i="53" s="1"/>
  <c r="AX59" i="53"/>
  <c r="AZ59" i="53" s="1"/>
  <c r="BB8" i="53"/>
  <c r="U20" i="53"/>
  <c r="U21" i="53" s="1"/>
  <c r="Y20" i="53"/>
  <c r="Y21" i="53" s="1"/>
  <c r="AC20" i="53"/>
  <c r="AC21" i="53" s="1"/>
  <c r="AG20" i="53"/>
  <c r="AG21" i="53" s="1"/>
  <c r="AK20" i="53"/>
  <c r="AK21" i="53" s="1"/>
  <c r="AO20" i="53"/>
  <c r="AO21" i="53" s="1"/>
  <c r="AX48" i="53"/>
  <c r="AZ48" i="53" s="1"/>
  <c r="AX50" i="53"/>
  <c r="AZ50" i="53" s="1"/>
  <c r="AX60" i="53"/>
  <c r="AZ60" i="53" s="1"/>
  <c r="AX65" i="50" l="1"/>
  <c r="AZ65" i="50" s="1"/>
  <c r="AX29" i="50"/>
  <c r="AZ29" i="50" s="1"/>
  <c r="AX32" i="50"/>
  <c r="AZ32" i="50" s="1"/>
</calcChain>
</file>

<file path=xl/sharedStrings.xml><?xml version="1.0" encoding="utf-8"?>
<sst xmlns="http://schemas.openxmlformats.org/spreadsheetml/2006/main" count="3660" uniqueCount="1020">
  <si>
    <t>指定（介護予防）通所リハビリテーション事業所の指導に係る事前提出資料</t>
    <rPh sb="3" eb="5">
      <t>カイゴ</t>
    </rPh>
    <rPh sb="5" eb="7">
      <t>ヨボウ</t>
    </rPh>
    <phoneticPr fontId="4"/>
  </si>
  <si>
    <t>事業所名</t>
    <phoneticPr fontId="4"/>
  </si>
  <si>
    <t>提出日：</t>
    <phoneticPr fontId="4"/>
  </si>
  <si>
    <t>令和　　年　　月　　日</t>
    <rPh sb="0" eb="2">
      <t>レイワ</t>
    </rPh>
    <phoneticPr fontId="4"/>
  </si>
  <si>
    <t>開設法人名</t>
    <phoneticPr fontId="4"/>
  </si>
  <si>
    <t>代表者名</t>
  </si>
  <si>
    <t>管理者名</t>
    <rPh sb="0" eb="3">
      <t>カンリシャ</t>
    </rPh>
    <rPh sb="3" eb="4">
      <t>メイ</t>
    </rPh>
    <phoneticPr fontId="4"/>
  </si>
  <si>
    <t>（記入担当者）</t>
  </si>
  <si>
    <t>（担当者連絡先）</t>
  </si>
  <si>
    <t>※　既存の様式として作成してある場合（様式の縦、横等）は、内容の変更がなければ、既存の様式を使用してください。</t>
  </si>
  <si>
    <t>・添付資料（１部ずつ提出）</t>
    <phoneticPr fontId="5"/>
  </si>
  <si>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5"/>
  </si>
  <si>
    <t>①</t>
    <phoneticPr fontId="4"/>
  </si>
  <si>
    <t>事業所の平面図</t>
    <rPh sb="0" eb="3">
      <t>ジギョウショ</t>
    </rPh>
    <rPh sb="4" eb="7">
      <t>ヘイメンズ</t>
    </rPh>
    <phoneticPr fontId="4"/>
  </si>
  <si>
    <t>②</t>
    <phoneticPr fontId="4"/>
  </si>
  <si>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</si>
  <si>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</si>
  <si>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</si>
  <si>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</si>
  <si>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介護報酬請求レセプト控え</t>
  </si>
  <si>
    <t>利用料請求書控え</t>
  </si>
  <si>
    <t>運営規程</t>
  </si>
  <si>
    <t>重要事項説明書、パンフレット等</t>
  </si>
  <si>
    <t>サービス種別（</t>
    <rPh sb="4" eb="6">
      <t>シュベツ</t>
    </rPh>
    <phoneticPr fontId="35"/>
  </si>
  <si>
    <t>通所リハビリテーション</t>
    <rPh sb="0" eb="2">
      <t>ツウショ</t>
    </rPh>
    <phoneticPr fontId="35"/>
  </si>
  <si>
    <t>）</t>
    <phoneticPr fontId="35"/>
  </si>
  <si>
    <t>令和</t>
    <rPh sb="0" eb="2">
      <t>レイワ</t>
    </rPh>
    <phoneticPr fontId="35"/>
  </si>
  <si>
    <t>(</t>
    <phoneticPr fontId="35"/>
  </si>
  <si>
    <t>)</t>
    <phoneticPr fontId="35"/>
  </si>
  <si>
    <t>年</t>
    <rPh sb="0" eb="1">
      <t>ネン</t>
    </rPh>
    <phoneticPr fontId="35"/>
  </si>
  <si>
    <t>月</t>
    <rPh sb="0" eb="1">
      <t>ゲツ</t>
    </rPh>
    <phoneticPr fontId="35"/>
  </si>
  <si>
    <t>事業所名（</t>
    <rPh sb="0" eb="3">
      <t>ジギョウショ</t>
    </rPh>
    <rPh sb="3" eb="4">
      <t>メイ</t>
    </rPh>
    <phoneticPr fontId="35"/>
  </si>
  <si>
    <t>(1)</t>
    <phoneticPr fontId="35"/>
  </si>
  <si>
    <t>４週</t>
  </si>
  <si>
    <t>※【記載例】・【記入方法】を確認した後に資料作成してください。</t>
    <rPh sb="2" eb="5">
      <t>キサイレイ</t>
    </rPh>
    <rPh sb="8" eb="12">
      <t>キニュウホウホウ</t>
    </rPh>
    <rPh sb="14" eb="16">
      <t>カクニン</t>
    </rPh>
    <rPh sb="18" eb="19">
      <t>ゴ</t>
    </rPh>
    <rPh sb="20" eb="24">
      <t>シリョウサクセイ</t>
    </rPh>
    <phoneticPr fontId="4"/>
  </si>
  <si>
    <t>(2)</t>
    <phoneticPr fontId="35"/>
  </si>
  <si>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</si>
  <si>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5"/>
  </si>
  <si>
    <t>時間/週</t>
    <rPh sb="0" eb="2">
      <t>ジカン</t>
    </rPh>
    <rPh sb="3" eb="4">
      <t>シュウ</t>
    </rPh>
    <phoneticPr fontId="35"/>
  </si>
  <si>
    <t>時間/月</t>
    <rPh sb="0" eb="2">
      <t>ジカン</t>
    </rPh>
    <rPh sb="3" eb="4">
      <t>ツキ</t>
    </rPh>
    <phoneticPr fontId="35"/>
  </si>
  <si>
    <t>当月の日数</t>
    <rPh sb="0" eb="2">
      <t>トウゲツ</t>
    </rPh>
    <rPh sb="3" eb="5">
      <t>ニッスウ</t>
    </rPh>
    <phoneticPr fontId="35"/>
  </si>
  <si>
    <t>日</t>
    <rPh sb="0" eb="1">
      <t>ニチ</t>
    </rPh>
    <phoneticPr fontId="35"/>
  </si>
  <si>
    <t>(4) 事業所全体のサービス提供単位数</t>
    <phoneticPr fontId="35"/>
  </si>
  <si>
    <t>単位</t>
    <rPh sb="0" eb="2">
      <t>タンイ</t>
    </rPh>
    <phoneticPr fontId="35"/>
  </si>
  <si>
    <t>単位目</t>
    <rPh sb="0" eb="2">
      <t>タンイ</t>
    </rPh>
    <rPh sb="2" eb="3">
      <t>メ</t>
    </rPh>
    <phoneticPr fontId="35"/>
  </si>
  <si>
    <t xml:space="preserve">(5) 当該サービス提供単位のサービス提供時間 </t>
    <rPh sb="4" eb="6">
      <t>トウガイ</t>
    </rPh>
    <rPh sb="10" eb="12">
      <t>テイキョウ</t>
    </rPh>
    <rPh sb="12" eb="14">
      <t>タンイ</t>
    </rPh>
    <rPh sb="19" eb="21">
      <t>テイキョウ</t>
    </rPh>
    <rPh sb="21" eb="23">
      <t>ジカン</t>
    </rPh>
    <phoneticPr fontId="35"/>
  </si>
  <si>
    <t>～</t>
    <phoneticPr fontId="35"/>
  </si>
  <si>
    <t>（計</t>
    <rPh sb="1" eb="2">
      <t>ケイ</t>
    </rPh>
    <phoneticPr fontId="35"/>
  </si>
  <si>
    <t>時間）</t>
    <rPh sb="0" eb="2">
      <t>ジカン</t>
    </rPh>
    <phoneticPr fontId="35"/>
  </si>
  <si>
    <t>No</t>
    <phoneticPr fontId="35"/>
  </si>
  <si>
    <t>(6) 
職種</t>
    <phoneticPr fontId="4"/>
  </si>
  <si>
    <t>(7)
勤務
形態</t>
    <phoneticPr fontId="4"/>
  </si>
  <si>
    <t>(8)
資格</t>
    <rPh sb="4" eb="6">
      <t>シカク</t>
    </rPh>
    <phoneticPr fontId="35"/>
  </si>
  <si>
    <t>(9) 氏　名</t>
    <phoneticPr fontId="4"/>
  </si>
  <si>
    <t>(10)</t>
    <phoneticPr fontId="35"/>
  </si>
  <si>
    <t>(12)
週平均
勤務時間
数</t>
    <phoneticPr fontId="35"/>
  </si>
  <si>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4"/>
  </si>
  <si>
    <t>1週目</t>
    <rPh sb="1" eb="2">
      <t>シュウ</t>
    </rPh>
    <rPh sb="2" eb="3">
      <t>メ</t>
    </rPh>
    <phoneticPr fontId="35"/>
  </si>
  <si>
    <t>2週目</t>
    <rPh sb="1" eb="2">
      <t>シュウ</t>
    </rPh>
    <rPh sb="2" eb="3">
      <t>メ</t>
    </rPh>
    <phoneticPr fontId="35"/>
  </si>
  <si>
    <t>3週目</t>
    <rPh sb="1" eb="2">
      <t>シュウ</t>
    </rPh>
    <rPh sb="2" eb="3">
      <t>メ</t>
    </rPh>
    <phoneticPr fontId="35"/>
  </si>
  <si>
    <t>4週目</t>
    <rPh sb="1" eb="2">
      <t>シュウ</t>
    </rPh>
    <rPh sb="2" eb="3">
      <t>メ</t>
    </rPh>
    <phoneticPr fontId="35"/>
  </si>
  <si>
    <t>5週目</t>
    <rPh sb="1" eb="2">
      <t>シュウ</t>
    </rPh>
    <rPh sb="2" eb="3">
      <t>メ</t>
    </rPh>
    <phoneticPr fontId="35"/>
  </si>
  <si>
    <t>シフト記号</t>
    <phoneticPr fontId="35"/>
  </si>
  <si>
    <t>勤務時間数</t>
    <rPh sb="0" eb="2">
      <t>キンム</t>
    </rPh>
    <rPh sb="2" eb="4">
      <t>ジカン</t>
    </rPh>
    <rPh sb="4" eb="5">
      <t>スウ</t>
    </rPh>
    <phoneticPr fontId="35"/>
  </si>
  <si>
    <t>サービス提供時間内
の勤務時間数</t>
    <rPh sb="4" eb="6">
      <t>テイキョウ</t>
    </rPh>
    <rPh sb="6" eb="9">
      <t>ジカンナイ</t>
    </rPh>
    <rPh sb="11" eb="13">
      <t>キンム</t>
    </rPh>
    <rPh sb="13" eb="15">
      <t>ジカン</t>
    </rPh>
    <rPh sb="15" eb="16">
      <t>スウ</t>
    </rPh>
    <phoneticPr fontId="35"/>
  </si>
  <si>
    <t>(14) サービス提供時間内の勤務延時間数</t>
    <phoneticPr fontId="35"/>
  </si>
  <si>
    <t>理学療法士</t>
    <rPh sb="0" eb="2">
      <t>リガク</t>
    </rPh>
    <rPh sb="2" eb="5">
      <t>リョウホウシ</t>
    </rPh>
    <phoneticPr fontId="35"/>
  </si>
  <si>
    <t>作業療法士</t>
    <rPh sb="0" eb="2">
      <t>サギョウ</t>
    </rPh>
    <rPh sb="2" eb="5">
      <t>リョウホウシ</t>
    </rPh>
    <phoneticPr fontId="35"/>
  </si>
  <si>
    <t>言語聴覚士</t>
    <rPh sb="0" eb="2">
      <t>ゲンゴ</t>
    </rPh>
    <rPh sb="2" eb="5">
      <t>チョウカクシ</t>
    </rPh>
    <phoneticPr fontId="35"/>
  </si>
  <si>
    <t>看護職員</t>
    <rPh sb="0" eb="2">
      <t>カンゴ</t>
    </rPh>
    <rPh sb="2" eb="4">
      <t>ショクイン</t>
    </rPh>
    <phoneticPr fontId="35"/>
  </si>
  <si>
    <t>介護職員</t>
    <rPh sb="0" eb="2">
      <t>カイゴ</t>
    </rPh>
    <rPh sb="2" eb="4">
      <t>ショクイン</t>
    </rPh>
    <phoneticPr fontId="35"/>
  </si>
  <si>
    <t>経験を有する看護師</t>
    <rPh sb="0" eb="2">
      <t>ケイケン</t>
    </rPh>
    <rPh sb="3" eb="4">
      <t>ユウ</t>
    </rPh>
    <rPh sb="6" eb="9">
      <t>カンゴシ</t>
    </rPh>
    <phoneticPr fontId="35"/>
  </si>
  <si>
    <t>他のリハビリテーション提供者</t>
    <rPh sb="0" eb="1">
      <t>タ</t>
    </rPh>
    <rPh sb="11" eb="14">
      <t>テイキョウシャ</t>
    </rPh>
    <phoneticPr fontId="35"/>
  </si>
  <si>
    <t>(15) 利用者数　　　</t>
    <phoneticPr fontId="35"/>
  </si>
  <si>
    <t>≪要 提出≫</t>
    <rPh sb="1" eb="2">
      <t>ヨウ</t>
    </rPh>
    <rPh sb="3" eb="5">
      <t>テイシュツ</t>
    </rPh>
    <phoneticPr fontId="35"/>
  </si>
  <si>
    <t>■シフト記号表（勤務時間帯）</t>
    <rPh sb="4" eb="6">
      <t>キゴウ</t>
    </rPh>
    <rPh sb="6" eb="7">
      <t>ヒョウ</t>
    </rPh>
    <rPh sb="8" eb="10">
      <t>キンム</t>
    </rPh>
    <rPh sb="10" eb="13">
      <t>ジカンタイ</t>
    </rPh>
    <phoneticPr fontId="35"/>
  </si>
  <si>
    <t>※24時間表記</t>
  </si>
  <si>
    <t>休憩時間1時間は「1:00」、休憩時間45分は「00:45」と入力してください。</t>
    <phoneticPr fontId="35"/>
  </si>
  <si>
    <t>勤務時間</t>
    <rPh sb="0" eb="2">
      <t>キンム</t>
    </rPh>
    <rPh sb="2" eb="4">
      <t>ジカン</t>
    </rPh>
    <phoneticPr fontId="35"/>
  </si>
  <si>
    <t>サービス提供時間</t>
    <rPh sb="4" eb="6">
      <t>テイキョウ</t>
    </rPh>
    <rPh sb="6" eb="8">
      <t>ジカン</t>
    </rPh>
    <phoneticPr fontId="35"/>
  </si>
  <si>
    <t>サービス提供時間内の勤務時間</t>
    <rPh sb="4" eb="6">
      <t>テイキョウ</t>
    </rPh>
    <rPh sb="6" eb="8">
      <t>ジカン</t>
    </rPh>
    <rPh sb="8" eb="9">
      <t>ナイ</t>
    </rPh>
    <rPh sb="10" eb="12">
      <t>キンム</t>
    </rPh>
    <rPh sb="12" eb="14">
      <t>ジカン</t>
    </rPh>
    <phoneticPr fontId="35"/>
  </si>
  <si>
    <t>自由記載欄</t>
    <rPh sb="0" eb="2">
      <t>ジユウ</t>
    </rPh>
    <rPh sb="2" eb="4">
      <t>キサイ</t>
    </rPh>
    <rPh sb="4" eb="5">
      <t>ラン</t>
    </rPh>
    <phoneticPr fontId="35"/>
  </si>
  <si>
    <t>記号</t>
    <rPh sb="0" eb="2">
      <t>キゴウ</t>
    </rPh>
    <phoneticPr fontId="35"/>
  </si>
  <si>
    <t>始業時刻</t>
    <rPh sb="0" eb="2">
      <t>シギョウ</t>
    </rPh>
    <rPh sb="2" eb="4">
      <t>ジコク</t>
    </rPh>
    <phoneticPr fontId="35"/>
  </si>
  <si>
    <t>終業時刻</t>
    <rPh sb="0" eb="2">
      <t>シュウギョウ</t>
    </rPh>
    <rPh sb="2" eb="4">
      <t>ジコク</t>
    </rPh>
    <phoneticPr fontId="35"/>
  </si>
  <si>
    <t>うち、休憩時間</t>
    <rPh sb="3" eb="5">
      <t>キュウケイ</t>
    </rPh>
    <rPh sb="5" eb="7">
      <t>ジカン</t>
    </rPh>
    <phoneticPr fontId="35"/>
  </si>
  <si>
    <t>開始時刻</t>
    <rPh sb="0" eb="2">
      <t>カイシ</t>
    </rPh>
    <rPh sb="2" eb="4">
      <t>ジコク</t>
    </rPh>
    <phoneticPr fontId="35"/>
  </si>
  <si>
    <t>終了時刻</t>
    <rPh sb="0" eb="2">
      <t>シュウリョウ</t>
    </rPh>
    <rPh sb="2" eb="4">
      <t>ジコク</t>
    </rPh>
    <phoneticPr fontId="35"/>
  </si>
  <si>
    <t>a</t>
    <phoneticPr fontId="35"/>
  </si>
  <si>
    <t>：</t>
    <phoneticPr fontId="35"/>
  </si>
  <si>
    <t>（</t>
    <phoneticPr fontId="35"/>
  </si>
  <si>
    <t>b</t>
    <phoneticPr fontId="35"/>
  </si>
  <si>
    <t>c</t>
    <phoneticPr fontId="35"/>
  </si>
  <si>
    <t>d</t>
    <phoneticPr fontId="35"/>
  </si>
  <si>
    <t>e</t>
    <phoneticPr fontId="35"/>
  </si>
  <si>
    <t>f</t>
    <phoneticPr fontId="35"/>
  </si>
  <si>
    <t>g</t>
    <phoneticPr fontId="35"/>
  </si>
  <si>
    <t>h</t>
    <phoneticPr fontId="35"/>
  </si>
  <si>
    <t>i</t>
    <phoneticPr fontId="35"/>
  </si>
  <si>
    <t>j</t>
    <phoneticPr fontId="35"/>
  </si>
  <si>
    <t>k</t>
    <phoneticPr fontId="35"/>
  </si>
  <si>
    <t>l</t>
    <phoneticPr fontId="35"/>
  </si>
  <si>
    <t>m</t>
    <phoneticPr fontId="35"/>
  </si>
  <si>
    <t>n</t>
    <phoneticPr fontId="35"/>
  </si>
  <si>
    <t>o</t>
    <phoneticPr fontId="35"/>
  </si>
  <si>
    <t>p</t>
    <phoneticPr fontId="35"/>
  </si>
  <si>
    <t>q</t>
    <phoneticPr fontId="35"/>
  </si>
  <si>
    <t>r</t>
    <phoneticPr fontId="35"/>
  </si>
  <si>
    <t>s</t>
    <phoneticPr fontId="35"/>
  </si>
  <si>
    <t>t</t>
    <phoneticPr fontId="35"/>
  </si>
  <si>
    <t>u</t>
    <phoneticPr fontId="35"/>
  </si>
  <si>
    <t>v</t>
    <phoneticPr fontId="35"/>
  </si>
  <si>
    <t>w</t>
    <phoneticPr fontId="35"/>
  </si>
  <si>
    <t>x</t>
    <phoneticPr fontId="35"/>
  </si>
  <si>
    <t>y</t>
    <phoneticPr fontId="35"/>
  </si>
  <si>
    <t>z</t>
    <phoneticPr fontId="35"/>
  </si>
  <si>
    <t>休</t>
    <rPh sb="0" eb="1">
      <t>ヤス</t>
    </rPh>
    <phoneticPr fontId="35"/>
  </si>
  <si>
    <t>休日</t>
    <rPh sb="0" eb="2">
      <t>キュウジツ</t>
    </rPh>
    <phoneticPr fontId="35"/>
  </si>
  <si>
    <t>-</t>
    <phoneticPr fontId="35"/>
  </si>
  <si>
    <t>・職種ごとの勤務時間を「○：○○～○：○○」と表記することが困難な場合は、No21～30を活用し、勤務時間数のみを入力してください。</t>
    <rPh sb="45" eb="47">
      <t>カツヨウ</t>
    </rPh>
    <phoneticPr fontId="35"/>
  </si>
  <si>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5"/>
  </si>
  <si>
    <t>・シフト記号が足りない場合は、適宜、行を追加してください。</t>
    <rPh sb="4" eb="6">
      <t>キゴウ</t>
    </rPh>
    <rPh sb="7" eb="8">
      <t>タ</t>
    </rPh>
    <rPh sb="11" eb="13">
      <t>バアイ</t>
    </rPh>
    <rPh sb="15" eb="17">
      <t>テキギ</t>
    </rPh>
    <rPh sb="18" eb="19">
      <t>ギョウ</t>
    </rPh>
    <rPh sb="20" eb="22">
      <t>ツイカ</t>
    </rPh>
    <phoneticPr fontId="3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</si>
  <si>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5"/>
  </si>
  <si>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35"/>
  </si>
  <si>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5"/>
  </si>
  <si>
    <t>（参考様式1）</t>
    <rPh sb="1" eb="3">
      <t>サンコウ</t>
    </rPh>
    <rPh sb="3" eb="5">
      <t>ヨウシキ</t>
    </rPh>
    <phoneticPr fontId="4"/>
  </si>
  <si>
    <t>従業者の勤務の体制及び勤務形態一覧表　</t>
  </si>
  <si>
    <t>○○○○</t>
    <phoneticPr fontId="35"/>
  </si>
  <si>
    <t>医師</t>
    <rPh sb="0" eb="2">
      <t>イシ</t>
    </rPh>
    <phoneticPr fontId="35"/>
  </si>
  <si>
    <t>A</t>
  </si>
  <si>
    <t>厚労　太郎</t>
    <rPh sb="0" eb="2">
      <t>コウロウ</t>
    </rPh>
    <rPh sb="3" eb="5">
      <t>タロウ</t>
    </rPh>
    <phoneticPr fontId="35"/>
  </si>
  <si>
    <t>a</t>
  </si>
  <si>
    <t>理学療法士</t>
    <rPh sb="0" eb="2">
      <t>リガク</t>
    </rPh>
    <rPh sb="2" eb="5">
      <t>リョウホウシ</t>
    </rPh>
    <phoneticPr fontId="36"/>
  </si>
  <si>
    <t>○○　A太</t>
    <rPh sb="4" eb="5">
      <t>タ</t>
    </rPh>
    <phoneticPr fontId="35"/>
  </si>
  <si>
    <t>看護師</t>
    <rPh sb="0" eb="3">
      <t>カンゴシ</t>
    </rPh>
    <phoneticPr fontId="35"/>
  </si>
  <si>
    <t>○○　B子</t>
    <rPh sb="4" eb="5">
      <t>コ</t>
    </rPh>
    <phoneticPr fontId="35"/>
  </si>
  <si>
    <t>ー</t>
  </si>
  <si>
    <t>○○　C男</t>
    <rPh sb="4" eb="5">
      <t>オトコ</t>
    </rPh>
    <phoneticPr fontId="35"/>
  </si>
  <si>
    <t>≪提出不要≫</t>
    <rPh sb="1" eb="3">
      <t>テイシュツ</t>
    </rPh>
    <rPh sb="3" eb="5">
      <t>フヨウ</t>
    </rPh>
    <phoneticPr fontId="35"/>
  </si>
  <si>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4"/>
  </si>
  <si>
    <t>・・・直接入力する必要がある箇所です。</t>
    <rPh sb="3" eb="5">
      <t>チョクセツ</t>
    </rPh>
    <rPh sb="5" eb="7">
      <t>ニュウリョク</t>
    </rPh>
    <rPh sb="9" eb="11">
      <t>ヒツヨウ</t>
    </rPh>
    <rPh sb="14" eb="16">
      <t>カショ</t>
    </rPh>
    <phoneticPr fontId="35"/>
  </si>
  <si>
    <t>下記の記入方法に従って、入力してください。</t>
    <phoneticPr fontId="35"/>
  </si>
  <si>
    <t>・・・プルダウンから選択して入力する必要がある箇所です。</t>
    <rPh sb="10" eb="12">
      <t>センタク</t>
    </rPh>
    <rPh sb="14" eb="16">
      <t>ニュウリョク</t>
    </rPh>
    <rPh sb="18" eb="20">
      <t>ヒツヨウ</t>
    </rPh>
    <rPh sb="23" eb="25">
      <t>カショ</t>
    </rPh>
    <phoneticPr fontId="3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</si>
  <si>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</si>
  <si>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5"/>
  </si>
  <si>
    <t>　(1) 「４週」を選択してください。</t>
    <rPh sb="7" eb="8">
      <t>シュウ</t>
    </rPh>
    <rPh sb="10" eb="12">
      <t>センタク</t>
    </rPh>
    <phoneticPr fontId="35"/>
  </si>
  <si>
    <t>　(2) 「実績」を選択してください。</t>
    <rPh sb="6" eb="8">
      <t>ジッセキ</t>
    </rPh>
    <rPh sb="10" eb="12">
      <t>センタク</t>
    </rPh>
    <phoneticPr fontId="3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</si>
  <si>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5"/>
  </si>
  <si>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5"/>
  </si>
  <si>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5"/>
  </si>
  <si>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5"/>
  </si>
  <si>
    <t xml:space="preserve"> 　　 記入の順序は、職種ごとにまとめてください。</t>
    <rPh sb="4" eb="6">
      <t>キニュウ</t>
    </rPh>
    <rPh sb="7" eb="9">
      <t>ジュンジョ</t>
    </rPh>
    <rPh sb="11" eb="13">
      <t>ショクシュ</t>
    </rPh>
    <phoneticPr fontId="35"/>
  </si>
  <si>
    <t>職種名</t>
    <rPh sb="0" eb="2">
      <t>ショクシュ</t>
    </rPh>
    <rPh sb="2" eb="3">
      <t>メイ</t>
    </rPh>
    <phoneticPr fontId="35"/>
  </si>
  <si>
    <t>備考</t>
    <rPh sb="0" eb="2">
      <t>ビコウ</t>
    </rPh>
    <phoneticPr fontId="35"/>
  </si>
  <si>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35"/>
  </si>
  <si>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35"/>
  </si>
  <si>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35"/>
  </si>
  <si>
    <t>　　　関係学会等により開催されているものを指します。</t>
    <rPh sb="3" eb="5">
      <t>カンケイ</t>
    </rPh>
    <rPh sb="5" eb="7">
      <t>ガッカイ</t>
    </rPh>
    <rPh sb="7" eb="8">
      <t>トウ</t>
    </rPh>
    <rPh sb="11" eb="13">
      <t>カイサイ</t>
    </rPh>
    <rPh sb="21" eb="22">
      <t>サ</t>
    </rPh>
    <phoneticPr fontId="35"/>
  </si>
  <si>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35"/>
  </si>
  <si>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35"/>
  </si>
  <si>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</si>
  <si>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5"/>
  </si>
  <si>
    <t>区分</t>
    <rPh sb="0" eb="2">
      <t>クブン</t>
    </rPh>
    <phoneticPr fontId="35"/>
  </si>
  <si>
    <t>A</t>
    <phoneticPr fontId="35"/>
  </si>
  <si>
    <t>常勤で専従</t>
    <rPh sb="0" eb="2">
      <t>ジョウキン</t>
    </rPh>
    <rPh sb="3" eb="5">
      <t>センジュウ</t>
    </rPh>
    <phoneticPr fontId="35"/>
  </si>
  <si>
    <t>B</t>
    <phoneticPr fontId="35"/>
  </si>
  <si>
    <t>常勤で兼務</t>
    <rPh sb="0" eb="2">
      <t>ジョウキン</t>
    </rPh>
    <rPh sb="3" eb="5">
      <t>ケンム</t>
    </rPh>
    <phoneticPr fontId="35"/>
  </si>
  <si>
    <t>C</t>
    <phoneticPr fontId="35"/>
  </si>
  <si>
    <t>非常勤で専従</t>
    <rPh sb="0" eb="3">
      <t>ヒジョウキン</t>
    </rPh>
    <rPh sb="4" eb="6">
      <t>センジュウ</t>
    </rPh>
    <phoneticPr fontId="35"/>
  </si>
  <si>
    <t>D</t>
    <phoneticPr fontId="35"/>
  </si>
  <si>
    <t>非常勤で兼務</t>
    <rPh sb="0" eb="1">
      <t>ヒ</t>
    </rPh>
    <rPh sb="1" eb="3">
      <t>ジョウキン</t>
    </rPh>
    <rPh sb="4" eb="6">
      <t>ケンム</t>
    </rPh>
    <phoneticPr fontId="35"/>
  </si>
  <si>
    <t>（注）常勤・非常勤の区分について</t>
    <rPh sb="1" eb="2">
      <t>チュウ</t>
    </rPh>
    <rPh sb="3" eb="5">
      <t>ジョウキン</t>
    </rPh>
    <rPh sb="6" eb="9">
      <t>ヒジョウキン</t>
    </rPh>
    <rPh sb="10" eb="12">
      <t>クブン</t>
    </rPh>
    <phoneticPr fontId="3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</si>
  <si>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</si>
  <si>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5"/>
  </si>
  <si>
    <t>　(8) 従業者の保有する資格について、該当する資格名称を記載してください。</t>
    <rPh sb="5" eb="8">
      <t>ジュウギョウシャ</t>
    </rPh>
    <rPh sb="9" eb="11">
      <t>ホユウ</t>
    </rPh>
    <rPh sb="13" eb="15">
      <t>シカク</t>
    </rPh>
    <rPh sb="20" eb="22">
      <t>ガイトウ</t>
    </rPh>
    <rPh sb="24" eb="26">
      <t>シカク</t>
    </rPh>
    <rPh sb="26" eb="28">
      <t>メイショウ</t>
    </rPh>
    <rPh sb="29" eb="31">
      <t>キサイ</t>
    </rPh>
    <phoneticPr fontId="3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</si>
  <si>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5"/>
  </si>
  <si>
    <t>　(9) 従業者の氏名を記入してください。</t>
    <rPh sb="5" eb="8">
      <t>ジュウギョウシャ</t>
    </rPh>
    <rPh sb="9" eb="11">
      <t>シメイ</t>
    </rPh>
    <rPh sb="12" eb="14">
      <t>キニュウ</t>
    </rPh>
    <phoneticPr fontId="35"/>
  </si>
  <si>
    <r>
      <t>　(10) 事業に係る従業者（管理者を含む。）の4週分の勤務時間を入力してください。</t>
    </r>
    <r>
      <rPr>
        <b/>
        <u/>
        <sz val="12"/>
        <rFont val="HGSｺﾞｼｯｸM"/>
        <family val="3"/>
        <charset val="128"/>
      </rPr>
      <t>（別シートの「シフト記号表」を作成し、シフト記号を選択してください。）</t>
    </r>
    <rPh sb="6" eb="8">
      <t>ジギョウ</t>
    </rPh>
    <rPh sb="9" eb="10">
      <t>カカ</t>
    </rPh>
    <rPh sb="11" eb="14">
      <t>ジュウギョウシャ</t>
    </rPh>
    <rPh sb="15" eb="18">
      <t>カンリシャ</t>
    </rPh>
    <rPh sb="19" eb="20">
      <t>フク</t>
    </rPh>
    <rPh sb="25" eb="26">
      <t>シュウ</t>
    </rPh>
    <rPh sb="26" eb="27">
      <t>ブン</t>
    </rPh>
    <rPh sb="28" eb="30">
      <t>キンム</t>
    </rPh>
    <rPh sb="30" eb="32">
      <t>ジカン</t>
    </rPh>
    <rPh sb="33" eb="35">
      <t>ニュウリョク</t>
    </rPh>
    <rPh sb="43" eb="44">
      <t>ベツ</t>
    </rPh>
    <rPh sb="52" eb="54">
      <t>キゴウ</t>
    </rPh>
    <rPh sb="54" eb="55">
      <t>ヒョウ</t>
    </rPh>
    <rPh sb="57" eb="59">
      <t>サクセイ</t>
    </rPh>
    <rPh sb="64" eb="66">
      <t>キゴウ</t>
    </rPh>
    <rPh sb="67" eb="69">
      <t>センタク</t>
    </rPh>
    <phoneticPr fontId="35"/>
  </si>
  <si>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5"/>
  </si>
  <si>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5"/>
  </si>
  <si>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5"/>
  </si>
  <si>
    <t>　(13) 対象の事業所以外の事業所・施設との兼務がある場合は、兼務先の事業所・施設の名称及び兼務する職務の内容について記入してください。</t>
    <rPh sb="6" eb="8">
      <t>タイショウ</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3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</si>
  <si>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5"/>
  </si>
  <si>
    <t>　　　 その他、特記事項欄としてもご活用ください。</t>
    <rPh sb="6" eb="7">
      <t>タ</t>
    </rPh>
    <rPh sb="8" eb="10">
      <t>トッキ</t>
    </rPh>
    <rPh sb="10" eb="12">
      <t>ジコウ</t>
    </rPh>
    <rPh sb="12" eb="13">
      <t>ラン</t>
    </rPh>
    <rPh sb="18" eb="20">
      <t>カツヨウ</t>
    </rPh>
    <phoneticPr fontId="35"/>
  </si>
  <si>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35"/>
  </si>
  <si>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5"/>
  </si>
  <si>
    <t>«提出不要»</t>
    <rPh sb="1" eb="3">
      <t>テイシュツ</t>
    </rPh>
    <rPh sb="3" eb="5">
      <t>フヨウ</t>
    </rPh>
    <phoneticPr fontId="4"/>
  </si>
  <si>
    <t>１．サービス種別</t>
    <rPh sb="6" eb="8">
      <t>シュベツ</t>
    </rPh>
    <phoneticPr fontId="35"/>
  </si>
  <si>
    <t>サービス種別</t>
    <rPh sb="4" eb="6">
      <t>シュベツ</t>
    </rPh>
    <phoneticPr fontId="35"/>
  </si>
  <si>
    <t>通所リハビリテーション（診療所）</t>
    <rPh sb="0" eb="2">
      <t>ツウショ</t>
    </rPh>
    <rPh sb="12" eb="15">
      <t>シンリョウジョ</t>
    </rPh>
    <phoneticPr fontId="35"/>
  </si>
  <si>
    <t>介護予防通所リハビリテーション</t>
    <rPh sb="0" eb="2">
      <t>カイゴ</t>
    </rPh>
    <rPh sb="2" eb="4">
      <t>ヨボウ</t>
    </rPh>
    <rPh sb="4" eb="6">
      <t>ツウショ</t>
    </rPh>
    <phoneticPr fontId="35"/>
  </si>
  <si>
    <t>介護予防通所リハビリテーション（診療所）</t>
    <rPh sb="0" eb="2">
      <t>カイゴ</t>
    </rPh>
    <rPh sb="2" eb="4">
      <t>ヨボウ</t>
    </rPh>
    <rPh sb="4" eb="6">
      <t>ツウショ</t>
    </rPh>
    <rPh sb="16" eb="19">
      <t>シンリョウジョ</t>
    </rPh>
    <phoneticPr fontId="35"/>
  </si>
  <si>
    <t>通所リハビリテーション・介護予防リハビリテーション</t>
    <rPh sb="0" eb="2">
      <t>ツウショ</t>
    </rPh>
    <rPh sb="12" eb="14">
      <t>カイゴ</t>
    </rPh>
    <rPh sb="14" eb="16">
      <t>ヨボウ</t>
    </rPh>
    <phoneticPr fontId="35"/>
  </si>
  <si>
    <t>通所リハビリテーション・介護予防リハビリテーション（診療所）</t>
    <rPh sb="0" eb="2">
      <t>ツウショ</t>
    </rPh>
    <rPh sb="12" eb="14">
      <t>カイゴ</t>
    </rPh>
    <rPh sb="14" eb="16">
      <t>ヨボウ</t>
    </rPh>
    <phoneticPr fontId="35"/>
  </si>
  <si>
    <t>ー</t>
    <phoneticPr fontId="35"/>
  </si>
  <si>
    <t>２．職種名・資格名称</t>
    <rPh sb="2" eb="4">
      <t>ショクシュ</t>
    </rPh>
    <rPh sb="4" eb="5">
      <t>メイ</t>
    </rPh>
    <rPh sb="6" eb="8">
      <t>シカク</t>
    </rPh>
    <rPh sb="8" eb="10">
      <t>メイショウ</t>
    </rPh>
    <phoneticPr fontId="35"/>
  </si>
  <si>
    <t>資格</t>
    <rPh sb="0" eb="2">
      <t>シカク</t>
    </rPh>
    <phoneticPr fontId="35"/>
  </si>
  <si>
    <t>准看護師</t>
    <rPh sb="0" eb="4">
      <t>ジュンカンゴシ</t>
    </rPh>
    <phoneticPr fontId="35"/>
  </si>
  <si>
    <t>柔道整復師</t>
    <rPh sb="0" eb="2">
      <t>ジュウドウ</t>
    </rPh>
    <rPh sb="2" eb="5">
      <t>セイフクシ</t>
    </rPh>
    <phoneticPr fontId="35"/>
  </si>
  <si>
    <t>あん摩マッサージ師</t>
    <rPh sb="2" eb="3">
      <t>マ</t>
    </rPh>
    <rPh sb="8" eb="9">
      <t>シ</t>
    </rPh>
    <phoneticPr fontId="35"/>
  </si>
  <si>
    <t>※ INDIRECT関数使用のため、以下のとおりセルに「名前の定義」をしています。</t>
    <rPh sb="10" eb="12">
      <t>カンスウ</t>
    </rPh>
    <rPh sb="12" eb="14">
      <t>シヨウ</t>
    </rPh>
    <rPh sb="18" eb="20">
      <t>イカ</t>
    </rPh>
    <rPh sb="28" eb="30">
      <t>ナマエ</t>
    </rPh>
    <rPh sb="31" eb="33">
      <t>テイギ</t>
    </rPh>
    <phoneticPr fontId="35"/>
  </si>
  <si>
    <t>　C17～L17・・・「職種」</t>
    <rPh sb="12" eb="14">
      <t>ショクシュ</t>
    </rPh>
    <phoneticPr fontId="35"/>
  </si>
  <si>
    <t>　C列・・・「医師」</t>
    <rPh sb="2" eb="3">
      <t>レツ</t>
    </rPh>
    <rPh sb="7" eb="9">
      <t>イシ</t>
    </rPh>
    <phoneticPr fontId="35"/>
  </si>
  <si>
    <t>　D列・・・「理学療法士」</t>
    <rPh sb="2" eb="3">
      <t>レツ</t>
    </rPh>
    <rPh sb="7" eb="9">
      <t>リガク</t>
    </rPh>
    <rPh sb="9" eb="12">
      <t>リョウホウシ</t>
    </rPh>
    <phoneticPr fontId="35"/>
  </si>
  <si>
    <t>　E列・・・「作業療法士」</t>
    <rPh sb="2" eb="3">
      <t>レツ</t>
    </rPh>
    <rPh sb="7" eb="9">
      <t>サギョウ</t>
    </rPh>
    <rPh sb="9" eb="12">
      <t>リョウホウシ</t>
    </rPh>
    <phoneticPr fontId="35"/>
  </si>
  <si>
    <t>　F列・・・「言語聴覚士」</t>
    <rPh sb="2" eb="3">
      <t>レツ</t>
    </rPh>
    <rPh sb="7" eb="9">
      <t>ゲンゴ</t>
    </rPh>
    <rPh sb="9" eb="12">
      <t>チョウカクシ</t>
    </rPh>
    <phoneticPr fontId="35"/>
  </si>
  <si>
    <t>　G列・・・「看護職員」</t>
    <rPh sb="2" eb="3">
      <t>レツ</t>
    </rPh>
    <rPh sb="7" eb="9">
      <t>カンゴ</t>
    </rPh>
    <rPh sb="9" eb="11">
      <t>ショクイン</t>
    </rPh>
    <phoneticPr fontId="35"/>
  </si>
  <si>
    <t>　H列・・・「介護職員」</t>
    <rPh sb="2" eb="3">
      <t>レツ</t>
    </rPh>
    <rPh sb="7" eb="9">
      <t>カイゴ</t>
    </rPh>
    <rPh sb="9" eb="11">
      <t>ショクイン</t>
    </rPh>
    <phoneticPr fontId="35"/>
  </si>
  <si>
    <t>　I列・・・「経験を有する看護師」</t>
    <rPh sb="2" eb="3">
      <t>レツ</t>
    </rPh>
    <rPh sb="7" eb="9">
      <t>ケイケン</t>
    </rPh>
    <rPh sb="10" eb="11">
      <t>ユウ</t>
    </rPh>
    <rPh sb="13" eb="16">
      <t>カンゴシ</t>
    </rPh>
    <phoneticPr fontId="35"/>
  </si>
  <si>
    <t>　J列・・・「他のリハビリテーション提供者」</t>
    <rPh sb="2" eb="3">
      <t>レツ</t>
    </rPh>
    <rPh sb="7" eb="8">
      <t>タ</t>
    </rPh>
    <rPh sb="18" eb="21">
      <t>テイキョウシャ</t>
    </rPh>
    <phoneticPr fontId="35"/>
  </si>
  <si>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</si>
  <si>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5"/>
  </si>
  <si>
    <t>　・「数式」タブ　⇒　「名前の定義」を選択</t>
    <rPh sb="3" eb="5">
      <t>スウシキ</t>
    </rPh>
    <rPh sb="12" eb="14">
      <t>ナマエ</t>
    </rPh>
    <rPh sb="15" eb="17">
      <t>テイギ</t>
    </rPh>
    <rPh sb="19" eb="21">
      <t>センタク</t>
    </rPh>
    <phoneticPr fontId="35"/>
  </si>
  <si>
    <t>　・「名前」に職種名を入力</t>
    <rPh sb="3" eb="5">
      <t>ナマエ</t>
    </rPh>
    <rPh sb="7" eb="9">
      <t>ショクシュ</t>
    </rPh>
    <rPh sb="9" eb="10">
      <t>メイ</t>
    </rPh>
    <rPh sb="11" eb="13">
      <t>ニュウリョク</t>
    </rPh>
    <phoneticPr fontId="3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</si>
  <si>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</si>
  <si>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5"/>
  </si>
  <si>
    <r>
      <t>２　事故発生件数および苦情受付件数＜基準条例38,40</t>
    </r>
    <r>
      <rPr>
        <sz val="11"/>
        <rFont val="ＭＳ Ｐゴシック"/>
        <family val="3"/>
        <charset val="128"/>
      </rPr>
      <t>＞</t>
    </r>
    <rPh sb="20" eb="22">
      <t>ジョウレイ</t>
    </rPh>
    <phoneticPr fontId="4"/>
  </si>
  <si>
    <t>事故発生件数</t>
    <rPh sb="0" eb="2">
      <t>ジコ</t>
    </rPh>
    <rPh sb="2" eb="4">
      <t>ハッセイ</t>
    </rPh>
    <rPh sb="4" eb="6">
      <t>ケンスウ</t>
    </rPh>
    <phoneticPr fontId="4"/>
  </si>
  <si>
    <t>内容</t>
    <rPh sb="0" eb="2">
      <t>ナイヨウ</t>
    </rPh>
    <phoneticPr fontId="4"/>
  </si>
  <si>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4"/>
  </si>
  <si>
    <t>左記の「内容」のうち、損害賠償を行った件数</t>
    <rPh sb="0" eb="2">
      <t>サキ</t>
    </rPh>
    <rPh sb="4" eb="6">
      <t>ナイヨウ</t>
    </rPh>
    <rPh sb="11" eb="13">
      <t>ソンガイ</t>
    </rPh>
    <rPh sb="13" eb="15">
      <t>バイショウ</t>
    </rPh>
    <rPh sb="16" eb="17">
      <t>オコナ</t>
    </rPh>
    <rPh sb="19" eb="21">
      <t>ケンスウ</t>
    </rPh>
    <phoneticPr fontId="4"/>
  </si>
  <si>
    <t>「その他」の事故の場合の具体的な内容を記載してください。</t>
    <rPh sb="3" eb="4">
      <t>タ</t>
    </rPh>
    <rPh sb="6" eb="8">
      <t>ジコ</t>
    </rPh>
    <rPh sb="9" eb="11">
      <t>バアイ</t>
    </rPh>
    <rPh sb="12" eb="15">
      <t>グタイテキ</t>
    </rPh>
    <rPh sb="16" eb="18">
      <t>ナイヨウ</t>
    </rPh>
    <rPh sb="19" eb="21">
      <t>キサイ</t>
    </rPh>
    <phoneticPr fontId="4"/>
  </si>
  <si>
    <t>死亡</t>
    <rPh sb="0" eb="2">
      <t>シボウ</t>
    </rPh>
    <phoneticPr fontId="4"/>
  </si>
  <si>
    <t>骨折</t>
    <rPh sb="0" eb="2">
      <t>コッセツ</t>
    </rPh>
    <phoneticPr fontId="4"/>
  </si>
  <si>
    <t>打撲・裂傷</t>
    <rPh sb="0" eb="2">
      <t>ダボク</t>
    </rPh>
    <rPh sb="3" eb="5">
      <t>レッショウ</t>
    </rPh>
    <phoneticPr fontId="4"/>
  </si>
  <si>
    <t>その他</t>
    <rPh sb="2" eb="3">
      <t>タ</t>
    </rPh>
    <phoneticPr fontId="4"/>
  </si>
  <si>
    <t>合計</t>
    <rPh sb="0" eb="2">
      <t>ゴウケイ</t>
    </rPh>
    <phoneticPr fontId="4"/>
  </si>
  <si>
    <t>歩行中の転倒</t>
    <rPh sb="0" eb="3">
      <t>ホコウチュウ</t>
    </rPh>
    <rPh sb="4" eb="6">
      <t>テントウ</t>
    </rPh>
    <phoneticPr fontId="4"/>
  </si>
  <si>
    <t>前年度</t>
    <rPh sb="0" eb="1">
      <t>ゼン</t>
    </rPh>
    <rPh sb="1" eb="3">
      <t>ネンド</t>
    </rPh>
    <phoneticPr fontId="4"/>
  </si>
  <si>
    <t>（参考：今年度中）</t>
    <rPh sb="1" eb="3">
      <t>サンコウ</t>
    </rPh>
    <rPh sb="4" eb="5">
      <t>イマ</t>
    </rPh>
    <rPh sb="5" eb="7">
      <t>ネンド</t>
    </rPh>
    <rPh sb="7" eb="8">
      <t>チュウ</t>
    </rPh>
    <phoneticPr fontId="4"/>
  </si>
  <si>
    <t>ベッド、イスからの転倒</t>
    <rPh sb="9" eb="11">
      <t>テントウ</t>
    </rPh>
    <phoneticPr fontId="4"/>
  </si>
  <si>
    <t>介護中の過失</t>
    <rPh sb="0" eb="2">
      <t>カイゴ</t>
    </rPh>
    <rPh sb="2" eb="3">
      <t>チュウ</t>
    </rPh>
    <rPh sb="4" eb="6">
      <t>カシツ</t>
    </rPh>
    <phoneticPr fontId="4"/>
  </si>
  <si>
    <t>誤嚥による窒息</t>
    <rPh sb="0" eb="1">
      <t>ゴ</t>
    </rPh>
    <rPh sb="1" eb="2">
      <t>エンゲ</t>
    </rPh>
    <rPh sb="5" eb="7">
      <t>チッソク</t>
    </rPh>
    <phoneticPr fontId="4"/>
  </si>
  <si>
    <t>床ずれ</t>
    <rPh sb="0" eb="1">
      <t>トコ</t>
    </rPh>
    <phoneticPr fontId="4"/>
  </si>
  <si>
    <t>薬に関わる事故</t>
    <rPh sb="0" eb="1">
      <t>クスリ</t>
    </rPh>
    <rPh sb="2" eb="3">
      <t>カカ</t>
    </rPh>
    <rPh sb="5" eb="7">
      <t>ジコ</t>
    </rPh>
    <phoneticPr fontId="4"/>
  </si>
  <si>
    <t>無断外出</t>
    <rPh sb="0" eb="2">
      <t>ムダン</t>
    </rPh>
    <rPh sb="2" eb="4">
      <t>ガイシュツ</t>
    </rPh>
    <phoneticPr fontId="4"/>
  </si>
  <si>
    <t>原因不明心停止</t>
    <rPh sb="0" eb="2">
      <t>ゲンイン</t>
    </rPh>
    <rPh sb="2" eb="4">
      <t>フメイ</t>
    </rPh>
    <rPh sb="4" eb="5">
      <t>シン</t>
    </rPh>
    <rPh sb="5" eb="7">
      <t>テイシ</t>
    </rPh>
    <phoneticPr fontId="4"/>
  </si>
  <si>
    <t>苦情受付件数
（前年度）</t>
    <rPh sb="0" eb="2">
      <t>クジョウ</t>
    </rPh>
    <rPh sb="2" eb="4">
      <t>ウケツケ</t>
    </rPh>
    <rPh sb="4" eb="6">
      <t>ケンスウ</t>
    </rPh>
    <rPh sb="8" eb="11">
      <t>ゼンネンド</t>
    </rPh>
    <phoneticPr fontId="4"/>
  </si>
  <si>
    <t>件</t>
    <rPh sb="0" eb="1">
      <t>ケン</t>
    </rPh>
    <phoneticPr fontId="4"/>
  </si>
  <si>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4"/>
  </si>
  <si>
    <t>＜苦情の内容を具体的に記載してください。＞</t>
    <rPh sb="1" eb="3">
      <t>クジョウ</t>
    </rPh>
    <rPh sb="4" eb="6">
      <t>ナイヨウ</t>
    </rPh>
    <rPh sb="7" eb="10">
      <t>グタイテキ</t>
    </rPh>
    <rPh sb="11" eb="13">
      <t>キサイ</t>
    </rPh>
    <phoneticPr fontId="4"/>
  </si>
  <si>
    <t>３　事業所・施設の運営の状況</t>
    <rPh sb="2" eb="5">
      <t>ジギョウショ</t>
    </rPh>
    <rPh sb="6" eb="8">
      <t>シセツ</t>
    </rPh>
    <rPh sb="9" eb="11">
      <t>ウンエイ</t>
    </rPh>
    <rPh sb="12" eb="14">
      <t>ジョウキョウ</t>
    </rPh>
    <phoneticPr fontId="4"/>
  </si>
  <si>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4"/>
  </si>
  <si>
    <t>○事業所（サービス）ごとの収支が管理されているか</t>
    <rPh sb="1" eb="4">
      <t>ジギョウショ</t>
    </rPh>
    <rPh sb="13" eb="15">
      <t>シュウシ</t>
    </rPh>
    <rPh sb="16" eb="18">
      <t>カンリ</t>
    </rPh>
    <phoneticPr fontId="4"/>
  </si>
  <si>
    <t>はい　・　いいえ</t>
    <phoneticPr fontId="4"/>
  </si>
  <si>
    <t>【収支の状況】</t>
    <rPh sb="1" eb="3">
      <t>シュウシ</t>
    </rPh>
    <rPh sb="4" eb="6">
      <t>ジョウキョウ</t>
    </rPh>
    <phoneticPr fontId="4"/>
  </si>
  <si>
    <t>（単位：千円）</t>
    <rPh sb="1" eb="3">
      <t>タンイ</t>
    </rPh>
    <rPh sb="4" eb="6">
      <t>センエン</t>
    </rPh>
    <phoneticPr fontId="4"/>
  </si>
  <si>
    <t>「はい」の場合のみ、当該事業所（サービス）分を記入</t>
    <rPh sb="5" eb="7">
      <t>バアイ</t>
    </rPh>
    <rPh sb="10" eb="12">
      <t>トウガイ</t>
    </rPh>
    <rPh sb="12" eb="15">
      <t>ジギョウショ</t>
    </rPh>
    <rPh sb="21" eb="22">
      <t>ブン</t>
    </rPh>
    <rPh sb="23" eb="25">
      <t>キニュウ</t>
    </rPh>
    <phoneticPr fontId="4"/>
  </si>
  <si>
    <t>法人全体</t>
    <rPh sb="0" eb="2">
      <t>ホウジン</t>
    </rPh>
    <rPh sb="2" eb="4">
      <t>ゼンタイ</t>
    </rPh>
    <phoneticPr fontId="4"/>
  </si>
  <si>
    <t>当該事業所（サービス）分</t>
    <rPh sb="0" eb="2">
      <t>トウガイ</t>
    </rPh>
    <rPh sb="2" eb="5">
      <t>ジギョウショ</t>
    </rPh>
    <rPh sb="11" eb="12">
      <t>ブン</t>
    </rPh>
    <phoneticPr fontId="4"/>
  </si>
  <si>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4"/>
  </si>
  <si>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4"/>
  </si>
  <si>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4"/>
  </si>
  <si>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4"/>
  </si>
  <si>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4"/>
  </si>
  <si>
    <t>「はい」の場合のみ、記入</t>
    <rPh sb="5" eb="7">
      <t>バアイ</t>
    </rPh>
    <rPh sb="10" eb="12">
      <t>キニュウ</t>
    </rPh>
    <phoneticPr fontId="4"/>
  </si>
  <si>
    <t>金額（月額・円）</t>
    <rPh sb="0" eb="2">
      <t>キンガク</t>
    </rPh>
    <rPh sb="3" eb="5">
      <t>ゲツガク</t>
    </rPh>
    <rPh sb="6" eb="7">
      <t>エン</t>
    </rPh>
    <phoneticPr fontId="4"/>
  </si>
  <si>
    <t>大学卒</t>
    <rPh sb="0" eb="3">
      <t>ダイガクソツ</t>
    </rPh>
    <phoneticPr fontId="4"/>
  </si>
  <si>
    <t>初任給</t>
    <rPh sb="0" eb="3">
      <t>ショニンキュウ</t>
    </rPh>
    <phoneticPr fontId="4"/>
  </si>
  <si>
    <t>勤続１０年目</t>
    <rPh sb="0" eb="2">
      <t>キンゾク</t>
    </rPh>
    <rPh sb="4" eb="6">
      <t>ネンメ</t>
    </rPh>
    <phoneticPr fontId="4"/>
  </si>
  <si>
    <t>専門校・高校卒</t>
    <rPh sb="0" eb="2">
      <t>センモン</t>
    </rPh>
    <rPh sb="2" eb="3">
      <t>コウ</t>
    </rPh>
    <rPh sb="4" eb="7">
      <t>コウコウソツ</t>
    </rPh>
    <phoneticPr fontId="4"/>
  </si>
  <si>
    <t>常勤介護職員の１人当たり賃金
（月額・円）（賞与等含む）</t>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4"/>
  </si>
  <si>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4"/>
  </si>
  <si>
    <t>非常勤介護職員の１人当たり賃金
（月額・円）（賞与等含む）</t>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4"/>
  </si>
  <si>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4"/>
  </si>
  <si>
    <t>（例②）4,200,000円（賃金総額）÷24人月（4人の非常勤職員（常勤換算0.5×4人）が12ヵ月勤務）＝175,000円／人月</t>
    <rPh sb="29" eb="30">
      <t>ヒ</t>
    </rPh>
    <phoneticPr fontId="4"/>
  </si>
  <si>
    <t>（３）職員への研修実施状況</t>
    <rPh sb="3" eb="5">
      <t>ショクイン</t>
    </rPh>
    <rPh sb="7" eb="9">
      <t>ケンシュウ</t>
    </rPh>
    <rPh sb="9" eb="11">
      <t>ジッシ</t>
    </rPh>
    <rPh sb="11" eb="13">
      <t>ジョウキョウ</t>
    </rPh>
    <phoneticPr fontId="4"/>
  </si>
  <si>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4"/>
  </si>
  <si>
    <t>通所リハビリテーション費　各種加算等自己点検表</t>
    <rPh sb="13" eb="15">
      <t>カクシュ</t>
    </rPh>
    <rPh sb="15" eb="17">
      <t>カサン</t>
    </rPh>
    <rPh sb="17" eb="18">
      <t>トウ</t>
    </rPh>
    <rPh sb="18" eb="20">
      <t>ジコ</t>
    </rPh>
    <rPh sb="20" eb="23">
      <t>テンケンヒョウ</t>
    </rPh>
    <phoneticPr fontId="4"/>
  </si>
  <si>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4"/>
  </si>
  <si>
    <t>※２　過去1年間に算定実績のある加算・減算の算定について、「点検結果」欄の□にチェックをしてください。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4"/>
  </si>
  <si>
    <t>届出状況</t>
  </si>
  <si>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</si>
  <si>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</si>
  <si>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</si>
  <si>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確認書類等</t>
    <rPh sb="0" eb="2">
      <t>カクニン</t>
    </rPh>
    <rPh sb="2" eb="4">
      <t>ショルイ</t>
    </rPh>
    <rPh sb="4" eb="5">
      <t>トウ</t>
    </rPh>
    <phoneticPr fontId="4"/>
  </si>
  <si>
    <t>指導職員
チェック</t>
    <rPh sb="0" eb="2">
      <t>シドウ</t>
    </rPh>
    <rPh sb="2" eb="4">
      <t>ショクイン</t>
    </rPh>
    <phoneticPr fontId="4"/>
  </si>
  <si>
    <t>通常規模型事業所</t>
    <rPh sb="0" eb="2">
      <t>ツウジョウ</t>
    </rPh>
    <rPh sb="2" eb="4">
      <t>キボ</t>
    </rPh>
    <rPh sb="4" eb="5">
      <t>ガタ</t>
    </rPh>
    <rPh sb="5" eb="7">
      <t>ジギョウ</t>
    </rPh>
    <rPh sb="7" eb="8">
      <t>ショ</t>
    </rPh>
    <phoneticPr fontId="4"/>
  </si>
  <si>
    <t>前年度１月当たり平均延べ利用者数</t>
    <rPh sb="0" eb="3">
      <t>ゼンネンド</t>
    </rPh>
    <rPh sb="4" eb="6">
      <t>ツキア</t>
    </rPh>
    <rPh sb="8" eb="10">
      <t>ヘイキン</t>
    </rPh>
    <rPh sb="10" eb="11">
      <t>ノ</t>
    </rPh>
    <rPh sb="12" eb="15">
      <t>リヨウシャ</t>
    </rPh>
    <rPh sb="15" eb="16">
      <t>スウ</t>
    </rPh>
    <phoneticPr fontId="4"/>
  </si>
  <si>
    <t>□</t>
    <phoneticPr fontId="4"/>
  </si>
  <si>
    <t>750人以内</t>
    <rPh sb="3" eb="4">
      <t>ニン</t>
    </rPh>
    <rPh sb="4" eb="6">
      <t>イナイ</t>
    </rPh>
    <phoneticPr fontId="4"/>
  </si>
  <si>
    <t>感染症または災害（厚生労働大臣が認めるものに限る）の発生を理由とする利用者の減少が一定以上生じている場合</t>
    <rPh sb="0" eb="3">
      <t>カンセンショウ</t>
    </rPh>
    <rPh sb="6" eb="8">
      <t>サイガイ</t>
    </rPh>
    <rPh sb="9" eb="11">
      <t>コウセイ</t>
    </rPh>
    <rPh sb="11" eb="13">
      <t>ロウドウ</t>
    </rPh>
    <rPh sb="13" eb="15">
      <t>ダイジン</t>
    </rPh>
    <rPh sb="16" eb="17">
      <t>ミト</t>
    </rPh>
    <rPh sb="22" eb="23">
      <t>カギ</t>
    </rPh>
    <rPh sb="26" eb="28">
      <t>ハッセイ</t>
    </rPh>
    <rPh sb="29" eb="31">
      <t>リユウ</t>
    </rPh>
    <rPh sb="34" eb="37">
      <t>リヨウシャ</t>
    </rPh>
    <rPh sb="38" eb="40">
      <t>ゲンショウ</t>
    </rPh>
    <rPh sb="41" eb="43">
      <t>イッテイ</t>
    </rPh>
    <rPh sb="43" eb="45">
      <t>イジョウ</t>
    </rPh>
    <rPh sb="45" eb="46">
      <t>ショウ</t>
    </rPh>
    <rPh sb="50" eb="52">
      <t>バアイ</t>
    </rPh>
    <phoneticPr fontId="4"/>
  </si>
  <si>
    <t>満たす</t>
    <rPh sb="0" eb="1">
      <t>ミ</t>
    </rPh>
    <phoneticPr fontId="5"/>
  </si>
  <si>
    <t>各月の利用者延数を記録した資料
前年度の１月あたりの平均利用延人員数</t>
    <rPh sb="0" eb="2">
      <t>カクツキ</t>
    </rPh>
    <rPh sb="3" eb="6">
      <t>リヨウシャ</t>
    </rPh>
    <rPh sb="6" eb="7">
      <t>ノ</t>
    </rPh>
    <rPh sb="7" eb="8">
      <t>スウ</t>
    </rPh>
    <rPh sb="9" eb="11">
      <t>キロク</t>
    </rPh>
    <rPh sb="13" eb="15">
      <t>シリョウ</t>
    </rPh>
    <rPh sb="16" eb="19">
      <t>ゼンネンド</t>
    </rPh>
    <rPh sb="21" eb="22">
      <t>ツキ</t>
    </rPh>
    <rPh sb="26" eb="28">
      <t>ヘイキン</t>
    </rPh>
    <rPh sb="28" eb="30">
      <t>リヨウ</t>
    </rPh>
    <rPh sb="30" eb="31">
      <t>ノ</t>
    </rPh>
    <rPh sb="31" eb="33">
      <t>ジンイン</t>
    </rPh>
    <rPh sb="33" eb="34">
      <t>スウ</t>
    </rPh>
    <phoneticPr fontId="4"/>
  </si>
  <si>
    <t>□</t>
  </si>
  <si>
    <t xml:space="preserve">居宅内での介助
</t>
    <rPh sb="0" eb="2">
      <t>キョタク</t>
    </rPh>
    <rPh sb="2" eb="3">
      <t>ナイ</t>
    </rPh>
    <rPh sb="5" eb="7">
      <t>カイジョ</t>
    </rPh>
    <phoneticPr fontId="4"/>
  </si>
  <si>
    <t>□</t>
    <phoneticPr fontId="5"/>
  </si>
  <si>
    <t>あり</t>
    <phoneticPr fontId="5"/>
  </si>
  <si>
    <t>居宅サービス計画、通所リハビリテーション計画</t>
    <rPh sb="0" eb="2">
      <t>キョタク</t>
    </rPh>
    <rPh sb="6" eb="8">
      <t>ケイカク</t>
    </rPh>
    <rPh sb="9" eb="11">
      <t>ツウショ</t>
    </rPh>
    <rPh sb="20" eb="22">
      <t>ケイカク</t>
    </rPh>
    <phoneticPr fontId="5"/>
  </si>
  <si>
    <t>居宅内介助を適切に行うことができる人員</t>
    <rPh sb="0" eb="2">
      <t>キョタク</t>
    </rPh>
    <rPh sb="2" eb="3">
      <t>ナイ</t>
    </rPh>
    <rPh sb="3" eb="5">
      <t>カイジョ</t>
    </rPh>
    <rPh sb="6" eb="8">
      <t>テキセツ</t>
    </rPh>
    <rPh sb="9" eb="10">
      <t>オコナ</t>
    </rPh>
    <rPh sb="17" eb="19">
      <t>ジンイン</t>
    </rPh>
    <phoneticPr fontId="5"/>
  </si>
  <si>
    <t>該当</t>
    <rPh sb="0" eb="2">
      <t>ガイトウ</t>
    </rPh>
    <phoneticPr fontId="5"/>
  </si>
  <si>
    <t>１月間の通所リハビリテーションの提供を受けた者の総数を１月間の提供日数で割った数が、定員を超えている。</t>
    <rPh sb="1" eb="2">
      <t>ツキ</t>
    </rPh>
    <rPh sb="2" eb="3">
      <t>カン</t>
    </rPh>
    <rPh sb="4" eb="6">
      <t>ツウショ</t>
    </rPh>
    <rPh sb="16" eb="18">
      <t>テイキョウ</t>
    </rPh>
    <rPh sb="19" eb="20">
      <t>ウ</t>
    </rPh>
    <rPh sb="22" eb="23">
      <t>モノ</t>
    </rPh>
    <rPh sb="24" eb="26">
      <t>ソウスウ</t>
    </rPh>
    <rPh sb="28" eb="30">
      <t>ツキカン</t>
    </rPh>
    <rPh sb="31" eb="33">
      <t>テイキョウ</t>
    </rPh>
    <rPh sb="33" eb="35">
      <t>ニッスウ</t>
    </rPh>
    <rPh sb="36" eb="37">
      <t>ワ</t>
    </rPh>
    <rPh sb="39" eb="40">
      <t>カズ</t>
    </rPh>
    <rPh sb="42" eb="44">
      <t>テイイン</t>
    </rPh>
    <rPh sb="45" eb="46">
      <t>コ</t>
    </rPh>
    <phoneticPr fontId="4"/>
  </si>
  <si>
    <t>１時間以上２時間未満の通所リハビリテーション</t>
    <rPh sb="1" eb="3">
      <t>ジカン</t>
    </rPh>
    <rPh sb="3" eb="5">
      <t>イジョウ</t>
    </rPh>
    <rPh sb="6" eb="8">
      <t>ジカン</t>
    </rPh>
    <rPh sb="8" eb="10">
      <t>ミマン</t>
    </rPh>
    <rPh sb="11" eb="13">
      <t>ツウショ</t>
    </rPh>
    <phoneticPr fontId="4"/>
  </si>
  <si>
    <t>該当</t>
    <rPh sb="0" eb="2">
      <t>ガイトウ</t>
    </rPh>
    <phoneticPr fontId="4"/>
  </si>
  <si>
    <t>ＰＴ、ＯＴまたはＳＴを常勤・専従で２名以上</t>
    <rPh sb="11" eb="13">
      <t>ジョウキン</t>
    </rPh>
    <rPh sb="14" eb="16">
      <t>センジュウ</t>
    </rPh>
    <rPh sb="18" eb="19">
      <t>メイ</t>
    </rPh>
    <rPh sb="19" eb="21">
      <t>イジョウ</t>
    </rPh>
    <phoneticPr fontId="4"/>
  </si>
  <si>
    <t>配置</t>
    <rPh sb="0" eb="2">
      <t>ハイチ</t>
    </rPh>
    <phoneticPr fontId="4"/>
  </si>
  <si>
    <t>７～８時間の前後に行う日常生活上の世話</t>
    <rPh sb="3" eb="5">
      <t>ジカン</t>
    </rPh>
    <rPh sb="6" eb="8">
      <t>ゼンゴ</t>
    </rPh>
    <rPh sb="9" eb="10">
      <t>オコナ</t>
    </rPh>
    <rPh sb="11" eb="13">
      <t>ニチジョウ</t>
    </rPh>
    <rPh sb="13" eb="16">
      <t>セイカツジョウ</t>
    </rPh>
    <rPh sb="17" eb="19">
      <t>セワ</t>
    </rPh>
    <phoneticPr fontId="4"/>
  </si>
  <si>
    <t>６時間以上７時間未満のサービス提供</t>
    <rPh sb="1" eb="3">
      <t>ジカン</t>
    </rPh>
    <rPh sb="3" eb="5">
      <t>イジョウ</t>
    </rPh>
    <rPh sb="6" eb="8">
      <t>ジカン</t>
    </rPh>
    <rPh sb="8" eb="10">
      <t>ミマン</t>
    </rPh>
    <rPh sb="15" eb="17">
      <t>テイキョウ</t>
    </rPh>
    <phoneticPr fontId="4"/>
  </si>
  <si>
    <t>実施</t>
    <rPh sb="0" eb="2">
      <t>ジッシ</t>
    </rPh>
    <phoneticPr fontId="4"/>
  </si>
  <si>
    <t>７時間以上８時間未満のサービス提供</t>
    <rPh sb="1" eb="3">
      <t>ジカン</t>
    </rPh>
    <rPh sb="3" eb="5">
      <t>イジョウ</t>
    </rPh>
    <rPh sb="6" eb="8">
      <t>ジカン</t>
    </rPh>
    <rPh sb="8" eb="10">
      <t>ミマン</t>
    </rPh>
    <rPh sb="15" eb="17">
      <t>テイキョウ</t>
    </rPh>
    <phoneticPr fontId="4"/>
  </si>
  <si>
    <t>８時間以上９時間未満</t>
    <rPh sb="1" eb="3">
      <t>ジカン</t>
    </rPh>
    <rPh sb="3" eb="5">
      <t>イジョウ</t>
    </rPh>
    <rPh sb="6" eb="8">
      <t>ジカン</t>
    </rPh>
    <rPh sb="8" eb="10">
      <t>ミマン</t>
    </rPh>
    <phoneticPr fontId="4"/>
  </si>
  <si>
    <t>50単位</t>
    <rPh sb="2" eb="4">
      <t>タンイ</t>
    </rPh>
    <phoneticPr fontId="4"/>
  </si>
  <si>
    <t>９時間以上10時間未満</t>
    <rPh sb="1" eb="3">
      <t>ジカン</t>
    </rPh>
    <rPh sb="3" eb="5">
      <t>イジョウ</t>
    </rPh>
    <rPh sb="7" eb="9">
      <t>ジカン</t>
    </rPh>
    <rPh sb="9" eb="11">
      <t>ミマン</t>
    </rPh>
    <phoneticPr fontId="4"/>
  </si>
  <si>
    <t>100単位</t>
    <rPh sb="3" eb="5">
      <t>タンイ</t>
    </rPh>
    <phoneticPr fontId="4"/>
  </si>
  <si>
    <t>10時間以上11時間未満</t>
    <rPh sb="2" eb="4">
      <t>ジカン</t>
    </rPh>
    <rPh sb="4" eb="6">
      <t>イジョウ</t>
    </rPh>
    <rPh sb="8" eb="10">
      <t>ジカン</t>
    </rPh>
    <rPh sb="10" eb="12">
      <t>ミマン</t>
    </rPh>
    <phoneticPr fontId="4"/>
  </si>
  <si>
    <t>150単位</t>
    <rPh sb="3" eb="5">
      <t>タンイ</t>
    </rPh>
    <phoneticPr fontId="4"/>
  </si>
  <si>
    <t>11時間以上12時間未満</t>
    <rPh sb="2" eb="4">
      <t>ジカン</t>
    </rPh>
    <rPh sb="4" eb="6">
      <t>イジョウ</t>
    </rPh>
    <rPh sb="8" eb="10">
      <t>ジカン</t>
    </rPh>
    <rPh sb="10" eb="12">
      <t>ミマン</t>
    </rPh>
    <phoneticPr fontId="4"/>
  </si>
  <si>
    <t>200単位</t>
    <rPh sb="3" eb="5">
      <t>タンイ</t>
    </rPh>
    <phoneticPr fontId="4"/>
  </si>
  <si>
    <t>12時間以上13時間未満</t>
    <rPh sb="2" eb="4">
      <t>ジカン</t>
    </rPh>
    <rPh sb="4" eb="6">
      <t>イジョウ</t>
    </rPh>
    <rPh sb="8" eb="10">
      <t>ジカン</t>
    </rPh>
    <rPh sb="10" eb="12">
      <t>ミマン</t>
    </rPh>
    <phoneticPr fontId="4"/>
  </si>
  <si>
    <t>250単位</t>
    <rPh sb="3" eb="5">
      <t>タンイ</t>
    </rPh>
    <phoneticPr fontId="4"/>
  </si>
  <si>
    <t>13時間以上14時間未満</t>
    <rPh sb="2" eb="4">
      <t>ジカン</t>
    </rPh>
    <rPh sb="4" eb="6">
      <t>イジョウ</t>
    </rPh>
    <rPh sb="8" eb="10">
      <t>ジカン</t>
    </rPh>
    <rPh sb="10" eb="12">
      <t>ミマン</t>
    </rPh>
    <phoneticPr fontId="4"/>
  </si>
  <si>
    <t>300単位</t>
    <rPh sb="3" eb="5">
      <t>タンイ</t>
    </rPh>
    <phoneticPr fontId="4"/>
  </si>
  <si>
    <t>厚生労働大臣の定める地域</t>
    <rPh sb="0" eb="2">
      <t>コウセイ</t>
    </rPh>
    <rPh sb="2" eb="4">
      <t>ロウドウ</t>
    </rPh>
    <rPh sb="4" eb="6">
      <t>ダイジン</t>
    </rPh>
    <rPh sb="7" eb="8">
      <t>サダ</t>
    </rPh>
    <rPh sb="10" eb="12">
      <t>チイキ</t>
    </rPh>
    <phoneticPr fontId="4"/>
  </si>
  <si>
    <t>入浴介助加算（Ⅰ）</t>
    <rPh sb="0" eb="2">
      <t>ニュウヨク</t>
    </rPh>
    <rPh sb="2" eb="4">
      <t>カイジョ</t>
    </rPh>
    <rPh sb="4" eb="6">
      <t>カサン</t>
    </rPh>
    <phoneticPr fontId="4"/>
  </si>
  <si>
    <t>満たす</t>
    <rPh sb="0" eb="1">
      <t>ミ</t>
    </rPh>
    <phoneticPr fontId="4"/>
  </si>
  <si>
    <t>【+40単位/日】</t>
    <rPh sb="4" eb="6">
      <t>タンイ</t>
    </rPh>
    <rPh sb="7" eb="8">
      <t>ニチ</t>
    </rPh>
    <phoneticPr fontId="4"/>
  </si>
  <si>
    <t>通所計画上の位置づけ</t>
    <rPh sb="0" eb="2">
      <t>ツウショ</t>
    </rPh>
    <rPh sb="2" eb="5">
      <t>ケイカクジョウ</t>
    </rPh>
    <rPh sb="6" eb="8">
      <t>イチ</t>
    </rPh>
    <phoneticPr fontId="4"/>
  </si>
  <si>
    <t>あり</t>
    <phoneticPr fontId="4"/>
  </si>
  <si>
    <t>入浴介助の実施</t>
    <rPh sb="0" eb="2">
      <t>ニュウヨク</t>
    </rPh>
    <rPh sb="2" eb="4">
      <t>カイジョ</t>
    </rPh>
    <rPh sb="5" eb="7">
      <t>ジッシ</t>
    </rPh>
    <phoneticPr fontId="4"/>
  </si>
  <si>
    <t>入浴介助加算（Ⅱ）</t>
    <rPh sb="0" eb="2">
      <t>ニュウヨク</t>
    </rPh>
    <rPh sb="2" eb="4">
      <t>カイジョ</t>
    </rPh>
    <rPh sb="4" eb="6">
      <t>カサン</t>
    </rPh>
    <phoneticPr fontId="4"/>
  </si>
  <si>
    <t>【+60単位/日】</t>
    <rPh sb="4" eb="6">
      <t>タンイ</t>
    </rPh>
    <rPh sb="7" eb="8">
      <t>ニチ</t>
    </rPh>
    <phoneticPr fontId="4"/>
  </si>
  <si>
    <t>あり</t>
  </si>
  <si>
    <t>次のいずれにも適合している</t>
    <rPh sb="0" eb="1">
      <t>ツギ</t>
    </rPh>
    <rPh sb="7" eb="9">
      <t>テキゴウ</t>
    </rPh>
    <phoneticPr fontId="4"/>
  </si>
  <si>
    <t>医療と介護におけるリハビリテーション計画の様式の見直し等</t>
    <rPh sb="0" eb="2">
      <t>イリョウ</t>
    </rPh>
    <rPh sb="3" eb="5">
      <t>カイゴ</t>
    </rPh>
    <rPh sb="18" eb="20">
      <t>ケイカク</t>
    </rPh>
    <rPh sb="21" eb="23">
      <t>ヨウシキ</t>
    </rPh>
    <rPh sb="24" eb="26">
      <t>ミナオ</t>
    </rPh>
    <rPh sb="27" eb="28">
      <t>トウ</t>
    </rPh>
    <phoneticPr fontId="5"/>
  </si>
  <si>
    <t>医療保険の疾患別リハビリテーションを受けている患者の介護保険への円滑な移行を推進するため、計画書の共通する事項について互換性を持った様式</t>
    <rPh sb="0" eb="2">
      <t>イリョウ</t>
    </rPh>
    <rPh sb="2" eb="4">
      <t>ホケン</t>
    </rPh>
    <rPh sb="5" eb="7">
      <t>シッカン</t>
    </rPh>
    <rPh sb="7" eb="8">
      <t>ベツ</t>
    </rPh>
    <rPh sb="18" eb="19">
      <t>ウ</t>
    </rPh>
    <rPh sb="23" eb="25">
      <t>カンジャ</t>
    </rPh>
    <rPh sb="26" eb="28">
      <t>カイゴ</t>
    </rPh>
    <rPh sb="28" eb="30">
      <t>ホケン</t>
    </rPh>
    <rPh sb="32" eb="34">
      <t>エンカツ</t>
    </rPh>
    <rPh sb="35" eb="37">
      <t>イコウ</t>
    </rPh>
    <rPh sb="38" eb="40">
      <t>スイシン</t>
    </rPh>
    <rPh sb="45" eb="47">
      <t>ケイカク</t>
    </rPh>
    <rPh sb="47" eb="48">
      <t>ショ</t>
    </rPh>
    <rPh sb="49" eb="51">
      <t>キョウツウ</t>
    </rPh>
    <rPh sb="53" eb="55">
      <t>ジコウ</t>
    </rPh>
    <rPh sb="59" eb="62">
      <t>ゴカンセイ</t>
    </rPh>
    <rPh sb="63" eb="64">
      <t>モ</t>
    </rPh>
    <rPh sb="66" eb="68">
      <t>ヨウシキ</t>
    </rPh>
    <phoneticPr fontId="5"/>
  </si>
  <si>
    <t>目標設定等支援・管理シート</t>
    <rPh sb="0" eb="2">
      <t>モクヒョウ</t>
    </rPh>
    <rPh sb="2" eb="4">
      <t>セッテイ</t>
    </rPh>
    <rPh sb="4" eb="5">
      <t>トウ</t>
    </rPh>
    <rPh sb="5" eb="7">
      <t>シエン</t>
    </rPh>
    <rPh sb="8" eb="10">
      <t>カンリ</t>
    </rPh>
    <phoneticPr fontId="5"/>
  </si>
  <si>
    <t>当該様式を根拠にリハビリテーションマネジメント加算の算定を開始した場合には、算定開始の日の属する月から起算して３月以内に、事業所の医師の診療に基づいて、リハビリテーション計画を作成</t>
    <rPh sb="0" eb="2">
      <t>トウガイ</t>
    </rPh>
    <rPh sb="2" eb="4">
      <t>ヨウシキ</t>
    </rPh>
    <rPh sb="5" eb="7">
      <t>コンキョ</t>
    </rPh>
    <rPh sb="23" eb="25">
      <t>カサン</t>
    </rPh>
    <rPh sb="26" eb="28">
      <t>サンテイ</t>
    </rPh>
    <rPh sb="29" eb="31">
      <t>カイシ</t>
    </rPh>
    <rPh sb="33" eb="35">
      <t>バアイ</t>
    </rPh>
    <rPh sb="38" eb="40">
      <t>サンテイ</t>
    </rPh>
    <rPh sb="40" eb="42">
      <t>カイシ</t>
    </rPh>
    <rPh sb="43" eb="44">
      <t>ヒ</t>
    </rPh>
    <rPh sb="45" eb="46">
      <t>ゾク</t>
    </rPh>
    <rPh sb="48" eb="49">
      <t>ツキ</t>
    </rPh>
    <rPh sb="51" eb="53">
      <t>キサン</t>
    </rPh>
    <rPh sb="56" eb="57">
      <t>ガツ</t>
    </rPh>
    <rPh sb="57" eb="59">
      <t>イナイ</t>
    </rPh>
    <rPh sb="61" eb="64">
      <t>ジギョウショ</t>
    </rPh>
    <rPh sb="65" eb="67">
      <t>イシ</t>
    </rPh>
    <rPh sb="68" eb="70">
      <t>シンリョウ</t>
    </rPh>
    <rPh sb="71" eb="72">
      <t>モト</t>
    </rPh>
    <rPh sb="85" eb="87">
      <t>ケイカク</t>
    </rPh>
    <rPh sb="88" eb="90">
      <t>サクセイ</t>
    </rPh>
    <phoneticPr fontId="5"/>
  </si>
  <si>
    <t>３月以内に作成</t>
    <rPh sb="1" eb="2">
      <t>ツキ</t>
    </rPh>
    <rPh sb="2" eb="4">
      <t>イナイ</t>
    </rPh>
    <rPh sb="5" eb="7">
      <t>サクセイ</t>
    </rPh>
    <phoneticPr fontId="5"/>
  </si>
  <si>
    <t>リハビリテーション提供体制加算</t>
    <rPh sb="9" eb="11">
      <t>テイキョウ</t>
    </rPh>
    <rPh sb="11" eb="13">
      <t>タイセイ</t>
    </rPh>
    <rPh sb="13" eb="15">
      <t>カサン</t>
    </rPh>
    <phoneticPr fontId="4"/>
  </si>
  <si>
    <t>該当</t>
    <phoneticPr fontId="4"/>
  </si>
  <si>
    <t>当該通所リハビリテーション事業所の医師が指定通所リハビリテーションの実施にあたり、当該事業所の理学療法士、作業療法士、または言語聴覚士に対し、利用者に対する当該リハビリテーションの目的に加えて、当該リハビリテーション開始前または実施中の留意事項、やむを得ず当該リハビリテーションを中止する際の基準、当該リハビリテーションにおける利用者に対する負荷等のうちいずれか１以上の指示を行っている</t>
    <rPh sb="0" eb="2">
      <t>トウガイ</t>
    </rPh>
    <rPh sb="2" eb="4">
      <t>ツウショ</t>
    </rPh>
    <rPh sb="13" eb="16">
      <t>ジギョウショ</t>
    </rPh>
    <rPh sb="17" eb="19">
      <t>イシ</t>
    </rPh>
    <rPh sb="20" eb="22">
      <t>シテイ</t>
    </rPh>
    <rPh sb="22" eb="24">
      <t>ツウショ</t>
    </rPh>
    <rPh sb="34" eb="36">
      <t>ジッシ</t>
    </rPh>
    <rPh sb="41" eb="43">
      <t>トウガイ</t>
    </rPh>
    <rPh sb="43" eb="46">
      <t>ジギョウショ</t>
    </rPh>
    <rPh sb="47" eb="49">
      <t>リガク</t>
    </rPh>
    <rPh sb="49" eb="52">
      <t>リョウホウシ</t>
    </rPh>
    <rPh sb="53" eb="55">
      <t>サギョウ</t>
    </rPh>
    <rPh sb="55" eb="58">
      <t>リョウホウシ</t>
    </rPh>
    <rPh sb="62" eb="67">
      <t>ゲンゴチョウカクシ</t>
    </rPh>
    <rPh sb="68" eb="69">
      <t>タイ</t>
    </rPh>
    <rPh sb="71" eb="74">
      <t>リヨウシャ</t>
    </rPh>
    <rPh sb="75" eb="76">
      <t>タイ</t>
    </rPh>
    <rPh sb="78" eb="80">
      <t>トウガイ</t>
    </rPh>
    <rPh sb="90" eb="92">
      <t>モクテキ</t>
    </rPh>
    <rPh sb="93" eb="94">
      <t>クワ</t>
    </rPh>
    <rPh sb="97" eb="99">
      <t>トウガイ</t>
    </rPh>
    <rPh sb="108" eb="110">
      <t>カイシ</t>
    </rPh>
    <rPh sb="110" eb="111">
      <t>マエ</t>
    </rPh>
    <rPh sb="114" eb="116">
      <t>ジッシ</t>
    </rPh>
    <rPh sb="116" eb="117">
      <t>チュウ</t>
    </rPh>
    <rPh sb="118" eb="120">
      <t>リュウイ</t>
    </rPh>
    <rPh sb="120" eb="122">
      <t>ジコウ</t>
    </rPh>
    <rPh sb="126" eb="127">
      <t>エ</t>
    </rPh>
    <rPh sb="128" eb="130">
      <t>トウガイ</t>
    </rPh>
    <rPh sb="140" eb="142">
      <t>チュウシ</t>
    </rPh>
    <rPh sb="144" eb="145">
      <t>サイ</t>
    </rPh>
    <rPh sb="146" eb="148">
      <t>キジュン</t>
    </rPh>
    <rPh sb="149" eb="151">
      <t>トウガイ</t>
    </rPh>
    <rPh sb="164" eb="167">
      <t>リヨウシャ</t>
    </rPh>
    <rPh sb="168" eb="169">
      <t>タイ</t>
    </rPh>
    <rPh sb="171" eb="173">
      <t>フカ</t>
    </rPh>
    <rPh sb="173" eb="174">
      <t>トウ</t>
    </rPh>
    <rPh sb="182" eb="184">
      <t>イジョウ</t>
    </rPh>
    <rPh sb="185" eb="187">
      <t>シジ</t>
    </rPh>
    <rPh sb="188" eb="189">
      <t>オコナ</t>
    </rPh>
    <phoneticPr fontId="4"/>
  </si>
  <si>
    <t>している</t>
    <phoneticPr fontId="4"/>
  </si>
  <si>
    <t>【以下のうちいずれか１以上を指示】
□リハビリテーションの目的
□リハビリテーションの開始前または
　実施中の留意事項
□やむを得ずリハビリテーションを
　中止する際の基準
□リハビリテーションにおける利用者
　に対する負荷等</t>
    <rPh sb="1" eb="3">
      <t>イカ</t>
    </rPh>
    <rPh sb="11" eb="13">
      <t>イジョウ</t>
    </rPh>
    <rPh sb="14" eb="16">
      <t>シジ</t>
    </rPh>
    <rPh sb="29" eb="31">
      <t>モクテキ</t>
    </rPh>
    <rPh sb="43" eb="45">
      <t>カイシ</t>
    </rPh>
    <rPh sb="45" eb="46">
      <t>マエ</t>
    </rPh>
    <rPh sb="51" eb="52">
      <t>ミノル</t>
    </rPh>
    <rPh sb="52" eb="53">
      <t>シ</t>
    </rPh>
    <rPh sb="53" eb="54">
      <t>ナカ</t>
    </rPh>
    <rPh sb="55" eb="57">
      <t>リュウイ</t>
    </rPh>
    <rPh sb="57" eb="59">
      <t>ジコウ</t>
    </rPh>
    <rPh sb="64" eb="65">
      <t>エ</t>
    </rPh>
    <rPh sb="78" eb="80">
      <t>チュウシ</t>
    </rPh>
    <rPh sb="82" eb="83">
      <t>サイ</t>
    </rPh>
    <rPh sb="84" eb="86">
      <t>キジュン</t>
    </rPh>
    <rPh sb="101" eb="104">
      <t>リヨウシャ</t>
    </rPh>
    <rPh sb="107" eb="108">
      <t>タイ</t>
    </rPh>
    <rPh sb="110" eb="112">
      <t>フカ</t>
    </rPh>
    <rPh sb="112" eb="113">
      <t>トウ</t>
    </rPh>
    <phoneticPr fontId="4"/>
  </si>
  <si>
    <t>事業所の医師、または指示を受けた理学療法士、作業療法士もしくは言語聴覚士が、通所リハビリテーションの指示の内容が当該医師から受けたものであることだとわかるように明確に記録している</t>
    <rPh sb="0" eb="3">
      <t>ジギョウショ</t>
    </rPh>
    <rPh sb="4" eb="6">
      <t>イシ</t>
    </rPh>
    <rPh sb="10" eb="12">
      <t>シジ</t>
    </rPh>
    <rPh sb="13" eb="14">
      <t>ウ</t>
    </rPh>
    <rPh sb="16" eb="21">
      <t>リガクリョウホウシ</t>
    </rPh>
    <rPh sb="22" eb="27">
      <t>サギョウリョウホウシ</t>
    </rPh>
    <rPh sb="31" eb="36">
      <t>ゲンゴチョウカクシ</t>
    </rPh>
    <rPh sb="38" eb="40">
      <t>ツウショ</t>
    </rPh>
    <rPh sb="50" eb="52">
      <t>シジ</t>
    </rPh>
    <rPh sb="53" eb="55">
      <t>ナイヨウ</t>
    </rPh>
    <rPh sb="56" eb="58">
      <t>トウガイ</t>
    </rPh>
    <rPh sb="58" eb="60">
      <t>イシ</t>
    </rPh>
    <rPh sb="62" eb="63">
      <t>ウ</t>
    </rPh>
    <rPh sb="80" eb="82">
      <t>メイカク</t>
    </rPh>
    <rPh sb="83" eb="85">
      <t>キロク</t>
    </rPh>
    <phoneticPr fontId="4"/>
  </si>
  <si>
    <t>している</t>
  </si>
  <si>
    <t>リハビリテーション会議を開催し、リハビリテーションに関する専門的な見地から利用者の状況等に関する情報を構成員と共有し、当該リハビリテーション会議の内容を記録している</t>
    <rPh sb="9" eb="11">
      <t>カイギ</t>
    </rPh>
    <rPh sb="12" eb="14">
      <t>カイサイ</t>
    </rPh>
    <rPh sb="26" eb="27">
      <t>カン</t>
    </rPh>
    <rPh sb="29" eb="32">
      <t>センモンテキ</t>
    </rPh>
    <rPh sb="33" eb="35">
      <t>ケンチ</t>
    </rPh>
    <rPh sb="37" eb="40">
      <t>リヨウシャ</t>
    </rPh>
    <rPh sb="41" eb="43">
      <t>ジョウキョウ</t>
    </rPh>
    <rPh sb="43" eb="44">
      <t>トウ</t>
    </rPh>
    <rPh sb="45" eb="46">
      <t>カン</t>
    </rPh>
    <rPh sb="48" eb="50">
      <t>ジョウホウ</t>
    </rPh>
    <rPh sb="51" eb="54">
      <t>コウセイイン</t>
    </rPh>
    <rPh sb="55" eb="57">
      <t>キョウユウ</t>
    </rPh>
    <rPh sb="59" eb="61">
      <t>トウガイ</t>
    </rPh>
    <rPh sb="70" eb="72">
      <t>カイギ</t>
    </rPh>
    <rPh sb="73" eb="75">
      <t>ナイヨウ</t>
    </rPh>
    <rPh sb="76" eb="78">
      <t>キロク</t>
    </rPh>
    <phoneticPr fontId="4"/>
  </si>
  <si>
    <t>当該リハビリテーション計画について、当該計画の作成に関与した理学療法士、作業療法士、または言語聴覚士が利用者またはその家族に対して説明し、利用者の同意を得ている</t>
    <rPh sb="0" eb="2">
      <t>トウガイ</t>
    </rPh>
    <rPh sb="11" eb="13">
      <t>ケイカク</t>
    </rPh>
    <rPh sb="18" eb="20">
      <t>トウガイ</t>
    </rPh>
    <rPh sb="20" eb="22">
      <t>ケイカク</t>
    </rPh>
    <rPh sb="23" eb="25">
      <t>サクセイ</t>
    </rPh>
    <rPh sb="26" eb="28">
      <t>カンヨ</t>
    </rPh>
    <rPh sb="30" eb="35">
      <t>リガクリョウホウシ</t>
    </rPh>
    <rPh sb="36" eb="41">
      <t>サギョウリョウホウシ</t>
    </rPh>
    <rPh sb="45" eb="50">
      <t>ゲンゴチョウカクシ</t>
    </rPh>
    <rPh sb="51" eb="54">
      <t>リヨウシャ</t>
    </rPh>
    <rPh sb="59" eb="61">
      <t>カゾク</t>
    </rPh>
    <rPh sb="62" eb="63">
      <t>タイ</t>
    </rPh>
    <rPh sb="65" eb="67">
      <t>セツメイ</t>
    </rPh>
    <rPh sb="69" eb="72">
      <t>リヨウシャ</t>
    </rPh>
    <rPh sb="73" eb="75">
      <t>ドウイ</t>
    </rPh>
    <rPh sb="76" eb="77">
      <t>エ</t>
    </rPh>
    <phoneticPr fontId="4"/>
  </si>
  <si>
    <t>※計画の変更(見直し)が生じた場合、再び利用者またはその家族に説明し、同意を得ること。</t>
    <rPh sb="1" eb="3">
      <t>ケイカク</t>
    </rPh>
    <rPh sb="4" eb="6">
      <t>ヘンコウ</t>
    </rPh>
    <rPh sb="7" eb="9">
      <t>ミナオ</t>
    </rPh>
    <rPh sb="12" eb="13">
      <t>ショウ</t>
    </rPh>
    <rPh sb="15" eb="17">
      <t>バアイ</t>
    </rPh>
    <rPh sb="18" eb="19">
      <t>フタタ</t>
    </rPh>
    <rPh sb="20" eb="23">
      <t>リヨウシャ</t>
    </rPh>
    <rPh sb="28" eb="30">
      <t>カゾク</t>
    </rPh>
    <rPh sb="31" eb="33">
      <t>セツメイ</t>
    </rPh>
    <rPh sb="35" eb="37">
      <t>ドウイ</t>
    </rPh>
    <rPh sb="38" eb="39">
      <t>エ</t>
    </rPh>
    <phoneticPr fontId="4"/>
  </si>
  <si>
    <t>利用者またはその家族に対して説明した内容について医師へ報告している</t>
    <rPh sb="0" eb="3">
      <t>リヨウシャ</t>
    </rPh>
    <rPh sb="8" eb="10">
      <t>カゾク</t>
    </rPh>
    <rPh sb="11" eb="12">
      <t>タイ</t>
    </rPh>
    <rPh sb="14" eb="16">
      <t>セツメイ</t>
    </rPh>
    <rPh sb="18" eb="20">
      <t>ナイヨウ</t>
    </rPh>
    <rPh sb="24" eb="26">
      <t>イシ</t>
    </rPh>
    <rPh sb="27" eb="29">
      <t>ホウコク</t>
    </rPh>
    <phoneticPr fontId="4"/>
  </si>
  <si>
    <t>・通所リハビリテーション計画について、利用者の同意を得た日の属する月から起算して６月以内の期間</t>
    <rPh sb="1" eb="2">
      <t>ツウ</t>
    </rPh>
    <phoneticPr fontId="4"/>
  </si>
  <si>
    <t>１月あたり
560単位</t>
    <rPh sb="1" eb="2">
      <t>ツキ</t>
    </rPh>
    <phoneticPr fontId="4"/>
  </si>
  <si>
    <t>・通所リハビリテーション計画について、利用者の同意を得た日の属する月から起算して６月超の期間</t>
    <rPh sb="1" eb="2">
      <t>ツウ</t>
    </rPh>
    <rPh sb="42" eb="43">
      <t>チョウ</t>
    </rPh>
    <phoneticPr fontId="4"/>
  </si>
  <si>
    <t>１月あたり
240単位</t>
    <rPh sb="1" eb="2">
      <t>ツキ</t>
    </rPh>
    <phoneticPr fontId="4"/>
  </si>
  <si>
    <t>リハビリテーション会議の開催について</t>
    <rPh sb="9" eb="11">
      <t>カイギ</t>
    </rPh>
    <rPh sb="12" eb="14">
      <t>カイサイ</t>
    </rPh>
    <phoneticPr fontId="4"/>
  </si>
  <si>
    <t>１月に１回開催</t>
    <rPh sb="1" eb="2">
      <t>ゲツ</t>
    </rPh>
    <rPh sb="4" eb="5">
      <t>カイ</t>
    </rPh>
    <rPh sb="5" eb="7">
      <t>カイサイ</t>
    </rPh>
    <phoneticPr fontId="4"/>
  </si>
  <si>
    <t>(会議の開催とともに計画の見直しを行うこと)</t>
    <rPh sb="1" eb="3">
      <t>カイギ</t>
    </rPh>
    <rPh sb="4" eb="6">
      <t>カイサイ</t>
    </rPh>
    <rPh sb="10" eb="12">
      <t>ケイカク</t>
    </rPh>
    <rPh sb="13" eb="15">
      <t>ミナオ</t>
    </rPh>
    <rPh sb="17" eb="18">
      <t>オコナ</t>
    </rPh>
    <phoneticPr fontId="4"/>
  </si>
  <si>
    <t>３月に１回開催</t>
    <rPh sb="1" eb="2">
      <t>ゲツ</t>
    </rPh>
    <rPh sb="4" eb="5">
      <t>カイ</t>
    </rPh>
    <rPh sb="5" eb="7">
      <t>カイサイ</t>
    </rPh>
    <phoneticPr fontId="4"/>
  </si>
  <si>
    <t>当該事業所の理学療法士、作業療法士、または言語聴覚士が、介護支援専門員に対し、リハビリテーションに関する専門的な見地から、利用者の有する能力、自立のために必要な支援方法および日常生活上の留意点に関する情報提供を行っている</t>
    <rPh sb="0" eb="2">
      <t>トウガイ</t>
    </rPh>
    <rPh sb="2" eb="5">
      <t>ジギョウショ</t>
    </rPh>
    <rPh sb="6" eb="8">
      <t>リガク</t>
    </rPh>
    <rPh sb="8" eb="11">
      <t>リョウホウシ</t>
    </rPh>
    <rPh sb="12" eb="14">
      <t>サギョウ</t>
    </rPh>
    <rPh sb="14" eb="17">
      <t>リョウホウシ</t>
    </rPh>
    <rPh sb="21" eb="26">
      <t>ゲンゴチョウカクシ</t>
    </rPh>
    <rPh sb="28" eb="30">
      <t>カイゴ</t>
    </rPh>
    <rPh sb="30" eb="32">
      <t>シエン</t>
    </rPh>
    <rPh sb="32" eb="35">
      <t>センモンイン</t>
    </rPh>
    <rPh sb="36" eb="37">
      <t>タイ</t>
    </rPh>
    <rPh sb="49" eb="50">
      <t>カン</t>
    </rPh>
    <rPh sb="52" eb="55">
      <t>センモンテキ</t>
    </rPh>
    <rPh sb="56" eb="58">
      <t>ケンチ</t>
    </rPh>
    <rPh sb="61" eb="64">
      <t>リヨウシャ</t>
    </rPh>
    <rPh sb="65" eb="66">
      <t>ユウ</t>
    </rPh>
    <rPh sb="68" eb="70">
      <t>ノウリョク</t>
    </rPh>
    <rPh sb="71" eb="73">
      <t>ジリツ</t>
    </rPh>
    <rPh sb="77" eb="79">
      <t>ヒツヨウ</t>
    </rPh>
    <rPh sb="80" eb="82">
      <t>シエン</t>
    </rPh>
    <rPh sb="82" eb="84">
      <t>ホウホウ</t>
    </rPh>
    <rPh sb="87" eb="89">
      <t>ニチジョウ</t>
    </rPh>
    <rPh sb="89" eb="91">
      <t>セイカツ</t>
    </rPh>
    <rPh sb="91" eb="92">
      <t>ジョウ</t>
    </rPh>
    <rPh sb="93" eb="96">
      <t>リュウイテン</t>
    </rPh>
    <rPh sb="97" eb="98">
      <t>カン</t>
    </rPh>
    <rPh sb="100" eb="102">
      <t>ジョウホウ</t>
    </rPh>
    <rPh sb="102" eb="104">
      <t>テイキョウ</t>
    </rPh>
    <rPh sb="105" eb="106">
      <t>オコナ</t>
    </rPh>
    <phoneticPr fontId="4"/>
  </si>
  <si>
    <t>以下のいずれかに適合している</t>
    <rPh sb="0" eb="2">
      <t>イカ</t>
    </rPh>
    <rPh sb="8" eb="10">
      <t>テキゴウ</t>
    </rPh>
    <phoneticPr fontId="4"/>
  </si>
  <si>
    <t>・当該事業所の理学療法士、作業療法士または言語聴覚士が、居宅サービス計画に位置付けた指定訪問介護の事業その他の指定居宅サービスに該当する事業にかかる従業者と通所リハビリテーションの利用者の居宅を訪問し、当該従業者に対し、リハビリテーションに関する専門的な見地から、介護の工夫に関する指導および日常生活上の留意点に関する助言を行っている</t>
    <rPh sb="1" eb="3">
      <t>トウガイ</t>
    </rPh>
    <rPh sb="3" eb="6">
      <t>ジギョウショ</t>
    </rPh>
    <rPh sb="7" eb="9">
      <t>リガク</t>
    </rPh>
    <rPh sb="9" eb="12">
      <t>リョウホウシ</t>
    </rPh>
    <rPh sb="13" eb="15">
      <t>サギョウ</t>
    </rPh>
    <rPh sb="15" eb="18">
      <t>リョウホウシ</t>
    </rPh>
    <rPh sb="21" eb="26">
      <t>ゲンゴチョウカクシ</t>
    </rPh>
    <rPh sb="28" eb="30">
      <t>キョタク</t>
    </rPh>
    <rPh sb="34" eb="36">
      <t>ケイカク</t>
    </rPh>
    <rPh sb="37" eb="40">
      <t>イチヅ</t>
    </rPh>
    <rPh sb="42" eb="44">
      <t>シテイ</t>
    </rPh>
    <rPh sb="44" eb="46">
      <t>ホウモン</t>
    </rPh>
    <rPh sb="46" eb="48">
      <t>カイゴ</t>
    </rPh>
    <rPh sb="49" eb="51">
      <t>ジギョウ</t>
    </rPh>
    <rPh sb="53" eb="54">
      <t>ホカ</t>
    </rPh>
    <rPh sb="55" eb="57">
      <t>シテイ</t>
    </rPh>
    <rPh sb="57" eb="59">
      <t>キョタク</t>
    </rPh>
    <rPh sb="64" eb="66">
      <t>ガイトウ</t>
    </rPh>
    <rPh sb="68" eb="70">
      <t>ジギョウ</t>
    </rPh>
    <rPh sb="74" eb="77">
      <t>ジュウギョウシャ</t>
    </rPh>
    <rPh sb="78" eb="80">
      <t>ツウショ</t>
    </rPh>
    <rPh sb="90" eb="93">
      <t>リヨウシャ</t>
    </rPh>
    <rPh sb="94" eb="96">
      <t>キョタク</t>
    </rPh>
    <rPh sb="97" eb="99">
      <t>ホウモン</t>
    </rPh>
    <rPh sb="101" eb="103">
      <t>トウガイ</t>
    </rPh>
    <rPh sb="103" eb="106">
      <t>ジュウギョウシャ</t>
    </rPh>
    <rPh sb="107" eb="108">
      <t>タイ</t>
    </rPh>
    <rPh sb="120" eb="121">
      <t>カン</t>
    </rPh>
    <rPh sb="123" eb="126">
      <t>センモンテキ</t>
    </rPh>
    <rPh sb="127" eb="129">
      <t>ケンチ</t>
    </rPh>
    <rPh sb="132" eb="134">
      <t>カイゴ</t>
    </rPh>
    <rPh sb="135" eb="137">
      <t>クフウ</t>
    </rPh>
    <rPh sb="138" eb="139">
      <t>カン</t>
    </rPh>
    <rPh sb="141" eb="143">
      <t>シドウ</t>
    </rPh>
    <rPh sb="146" eb="148">
      <t>ニチジョウ</t>
    </rPh>
    <rPh sb="148" eb="150">
      <t>セイカツ</t>
    </rPh>
    <rPh sb="150" eb="151">
      <t>ジョウ</t>
    </rPh>
    <rPh sb="152" eb="155">
      <t>リュウイテン</t>
    </rPh>
    <rPh sb="156" eb="157">
      <t>カン</t>
    </rPh>
    <rPh sb="159" eb="161">
      <t>ジョゲン</t>
    </rPh>
    <rPh sb="162" eb="163">
      <t>オコナ</t>
    </rPh>
    <phoneticPr fontId="4"/>
  </si>
  <si>
    <t>・当該事業所の理学療法士、作業療法士または言語聴覚士が、通所リハビリテーションの利用者の居宅を訪問し、その家族に対し、リハビリテーションに関する専門的な見地から、介護の工夫に関する指導および日常生活上の留意点に関する助言を行っている</t>
    <rPh sb="1" eb="3">
      <t>トウガイ</t>
    </rPh>
    <rPh sb="3" eb="6">
      <t>ジギョウショ</t>
    </rPh>
    <rPh sb="7" eb="9">
      <t>リガク</t>
    </rPh>
    <rPh sb="9" eb="12">
      <t>リョウホウシ</t>
    </rPh>
    <rPh sb="13" eb="15">
      <t>サギョウ</t>
    </rPh>
    <rPh sb="15" eb="18">
      <t>リョウホウシ</t>
    </rPh>
    <rPh sb="21" eb="26">
      <t>ゲンゴチョウカクシ</t>
    </rPh>
    <rPh sb="28" eb="30">
      <t>ツウショ</t>
    </rPh>
    <rPh sb="40" eb="43">
      <t>リヨウシャ</t>
    </rPh>
    <rPh sb="44" eb="46">
      <t>キョタク</t>
    </rPh>
    <rPh sb="47" eb="49">
      <t>ホウモン</t>
    </rPh>
    <rPh sb="53" eb="55">
      <t>カゾク</t>
    </rPh>
    <rPh sb="56" eb="57">
      <t>タイ</t>
    </rPh>
    <rPh sb="69" eb="70">
      <t>カン</t>
    </rPh>
    <rPh sb="72" eb="75">
      <t>センモンテキ</t>
    </rPh>
    <rPh sb="76" eb="78">
      <t>ケンチ</t>
    </rPh>
    <rPh sb="81" eb="83">
      <t>カイゴ</t>
    </rPh>
    <rPh sb="84" eb="86">
      <t>クフウ</t>
    </rPh>
    <rPh sb="87" eb="88">
      <t>カン</t>
    </rPh>
    <rPh sb="90" eb="92">
      <t>シドウ</t>
    </rPh>
    <rPh sb="95" eb="97">
      <t>ニチジョウ</t>
    </rPh>
    <rPh sb="97" eb="99">
      <t>セイカツ</t>
    </rPh>
    <rPh sb="99" eb="100">
      <t>ジョウ</t>
    </rPh>
    <rPh sb="101" eb="104">
      <t>リュウイテン</t>
    </rPh>
    <rPh sb="105" eb="106">
      <t>カン</t>
    </rPh>
    <rPh sb="108" eb="110">
      <t>ジョゲン</t>
    </rPh>
    <rPh sb="111" eb="112">
      <t>オコナ</t>
    </rPh>
    <phoneticPr fontId="4"/>
  </si>
  <si>
    <t>上記の要件に関して、記録をしている</t>
    <rPh sb="0" eb="2">
      <t>ジョウキ</t>
    </rPh>
    <rPh sb="3" eb="5">
      <t>ヨウケン</t>
    </rPh>
    <rPh sb="6" eb="7">
      <t>カン</t>
    </rPh>
    <rPh sb="10" eb="12">
      <t>キロク</t>
    </rPh>
    <phoneticPr fontId="4"/>
  </si>
  <si>
    <t>利用者の興味・関心、身体の状況、家屋の状況、家屋内におけるＡＤＬやIＡＤＬ等の評価</t>
    <rPh sb="0" eb="3">
      <t>リヨウシャ</t>
    </rPh>
    <rPh sb="4" eb="6">
      <t>キョウミ</t>
    </rPh>
    <rPh sb="7" eb="9">
      <t>カンシン</t>
    </rPh>
    <rPh sb="10" eb="12">
      <t>シンタイ</t>
    </rPh>
    <rPh sb="13" eb="15">
      <t>ジョウキョウ</t>
    </rPh>
    <rPh sb="16" eb="18">
      <t>カオク</t>
    </rPh>
    <rPh sb="19" eb="21">
      <t>ジョウキョウ</t>
    </rPh>
    <rPh sb="22" eb="24">
      <t>カオク</t>
    </rPh>
    <rPh sb="24" eb="25">
      <t>ナイ</t>
    </rPh>
    <rPh sb="37" eb="38">
      <t>トウ</t>
    </rPh>
    <rPh sb="39" eb="41">
      <t>ヒョウカ</t>
    </rPh>
    <phoneticPr fontId="5"/>
  </si>
  <si>
    <t>興味・関心チェックシート、リハビリテーション計画書（参考様式）</t>
    <rPh sb="0" eb="2">
      <t>キョウミ</t>
    </rPh>
    <rPh sb="3" eb="5">
      <t>カンシン</t>
    </rPh>
    <rPh sb="22" eb="25">
      <t>ケイカクショ</t>
    </rPh>
    <rPh sb="26" eb="28">
      <t>サンコウ</t>
    </rPh>
    <rPh sb="28" eb="30">
      <t>ヨウシキ</t>
    </rPh>
    <phoneticPr fontId="5"/>
  </si>
  <si>
    <t>【SPDCAサイクル】
調査（Survey）、計画(Plan)。実行(Do)、評価(Check)、改善(Action)のこと</t>
    <rPh sb="12" eb="14">
      <t>チョウサ</t>
    </rPh>
    <rPh sb="23" eb="25">
      <t>ケイカク</t>
    </rPh>
    <rPh sb="32" eb="34">
      <t>ジッコウ</t>
    </rPh>
    <rPh sb="39" eb="41">
      <t>ヒョウカ</t>
    </rPh>
    <rPh sb="49" eb="51">
      <t>カイゼン</t>
    </rPh>
    <phoneticPr fontId="4"/>
  </si>
  <si>
    <t>実施計画に基づくリハビリの実施、利用者の状態の定期的な記録</t>
    <rPh sb="0" eb="2">
      <t>ジッシ</t>
    </rPh>
    <rPh sb="2" eb="4">
      <t>ケイカク</t>
    </rPh>
    <rPh sb="5" eb="6">
      <t>モト</t>
    </rPh>
    <rPh sb="13" eb="15">
      <t>ジッシ</t>
    </rPh>
    <rPh sb="16" eb="19">
      <t>リヨウシャ</t>
    </rPh>
    <rPh sb="20" eb="22">
      <t>ジョウタイ</t>
    </rPh>
    <rPh sb="23" eb="26">
      <t>テイキテキ</t>
    </rPh>
    <rPh sb="27" eb="29">
      <t>キロク</t>
    </rPh>
    <phoneticPr fontId="4"/>
  </si>
  <si>
    <t>サービス提供票、提供の記録</t>
    <rPh sb="4" eb="6">
      <t>テイキョウ</t>
    </rPh>
    <rPh sb="8" eb="10">
      <t>テイキョウ</t>
    </rPh>
    <rPh sb="11" eb="13">
      <t>キロク</t>
    </rPh>
    <phoneticPr fontId="5"/>
  </si>
  <si>
    <t>終了時に担当の介護支援専門員、医師に対し、リハビリテーションの観点から必要な情報提供</t>
    <rPh sb="0" eb="3">
      <t>シュウリョウジ</t>
    </rPh>
    <rPh sb="4" eb="6">
      <t>タントウ</t>
    </rPh>
    <rPh sb="7" eb="9">
      <t>カイゴ</t>
    </rPh>
    <rPh sb="9" eb="11">
      <t>シエン</t>
    </rPh>
    <rPh sb="11" eb="14">
      <t>センモンイン</t>
    </rPh>
    <rPh sb="15" eb="17">
      <t>イシ</t>
    </rPh>
    <rPh sb="18" eb="19">
      <t>タイ</t>
    </rPh>
    <rPh sb="31" eb="33">
      <t>カンテン</t>
    </rPh>
    <rPh sb="35" eb="37">
      <t>ヒツヨウ</t>
    </rPh>
    <rPh sb="38" eb="40">
      <t>ジョウホウ</t>
    </rPh>
    <rPh sb="40" eb="42">
      <t>テイキョウ</t>
    </rPh>
    <phoneticPr fontId="5"/>
  </si>
  <si>
    <t>リハビリテーション計画書（参考様式）</t>
    <rPh sb="9" eb="12">
      <t>ケイカクショ</t>
    </rPh>
    <rPh sb="13" eb="15">
      <t>サンコウ</t>
    </rPh>
    <rPh sb="15" eb="17">
      <t>ヨウシキ</t>
    </rPh>
    <phoneticPr fontId="5"/>
  </si>
  <si>
    <t>１月あたり
593単位</t>
    <rPh sb="1" eb="2">
      <t>ツキ</t>
    </rPh>
    <phoneticPr fontId="4"/>
  </si>
  <si>
    <t>１月あたり
273単位</t>
    <rPh sb="1" eb="2">
      <t>ツキ</t>
    </rPh>
    <phoneticPr fontId="4"/>
  </si>
  <si>
    <t>リハビリテーション実施計画書</t>
    <rPh sb="9" eb="11">
      <t>ジッシ</t>
    </rPh>
    <rPh sb="11" eb="14">
      <t>ケイカクショ</t>
    </rPh>
    <phoneticPr fontId="5"/>
  </si>
  <si>
    <t>１週につきおおむね２日以上実施</t>
    <rPh sb="13" eb="15">
      <t>ジッシ</t>
    </rPh>
    <phoneticPr fontId="5"/>
  </si>
  <si>
    <t>実施</t>
    <rPh sb="0" eb="2">
      <t>ジッシ</t>
    </rPh>
    <phoneticPr fontId="5"/>
  </si>
  <si>
    <t>サービス提供票</t>
    <rPh sb="4" eb="6">
      <t>テイキョウ</t>
    </rPh>
    <phoneticPr fontId="5"/>
  </si>
  <si>
    <t>認知症短期集中リハビリテーション加算、生活行為向上リハビリテーション実施加算との同時算定不可</t>
    <rPh sb="0" eb="3">
      <t>ニンチショウ</t>
    </rPh>
    <rPh sb="40" eb="42">
      <t>ドウジ</t>
    </rPh>
    <rPh sb="42" eb="44">
      <t>サンテイ</t>
    </rPh>
    <rPh sb="44" eb="46">
      <t>フカ</t>
    </rPh>
    <phoneticPr fontId="4"/>
  </si>
  <si>
    <t>算定していない</t>
    <rPh sb="0" eb="2">
      <t>サンテイ</t>
    </rPh>
    <phoneticPr fontId="4"/>
  </si>
  <si>
    <t>上記リハビリテーションに関する記録（実施時間、訓練内容、訓練評価、担当者等）は利用者ごとに保管</t>
    <rPh sb="0" eb="2">
      <t>ジョウキ</t>
    </rPh>
    <rPh sb="12" eb="13">
      <t>カン</t>
    </rPh>
    <rPh sb="15" eb="17">
      <t>キロク</t>
    </rPh>
    <rPh sb="18" eb="20">
      <t>ジッシ</t>
    </rPh>
    <rPh sb="20" eb="22">
      <t>ジカン</t>
    </rPh>
    <rPh sb="23" eb="25">
      <t>クンレン</t>
    </rPh>
    <rPh sb="25" eb="27">
      <t>ナイヨウ</t>
    </rPh>
    <rPh sb="28" eb="30">
      <t>クンレン</t>
    </rPh>
    <rPh sb="30" eb="32">
      <t>ヒョウカ</t>
    </rPh>
    <rPh sb="33" eb="36">
      <t>タントウシャ</t>
    </rPh>
    <rPh sb="36" eb="37">
      <t>トウ</t>
    </rPh>
    <rPh sb="39" eb="42">
      <t>リヨウシャ</t>
    </rPh>
    <rPh sb="45" eb="47">
      <t>ホカン</t>
    </rPh>
    <phoneticPr fontId="4"/>
  </si>
  <si>
    <t>過去３か月の間に当該加算を算定していない</t>
    <rPh sb="0" eb="2">
      <t>カコ</t>
    </rPh>
    <rPh sb="4" eb="5">
      <t>ゲツ</t>
    </rPh>
    <rPh sb="6" eb="7">
      <t>カン</t>
    </rPh>
    <rPh sb="8" eb="10">
      <t>トウガイ</t>
    </rPh>
    <rPh sb="10" eb="12">
      <t>カサン</t>
    </rPh>
    <rPh sb="13" eb="15">
      <t>サンテイ</t>
    </rPh>
    <phoneticPr fontId="4"/>
  </si>
  <si>
    <t>短期集中個別リハビリテーション実施加算、生活行為向上リハビリテーション実施加算との同時算定不可</t>
    <rPh sb="0" eb="2">
      <t>タンキ</t>
    </rPh>
    <rPh sb="2" eb="4">
      <t>シュウチュウ</t>
    </rPh>
    <rPh sb="4" eb="6">
      <t>コベツ</t>
    </rPh>
    <rPh sb="15" eb="17">
      <t>ジッシ</t>
    </rPh>
    <rPh sb="17" eb="19">
      <t>カサン</t>
    </rPh>
    <rPh sb="41" eb="43">
      <t>ドウジ</t>
    </rPh>
    <rPh sb="43" eb="45">
      <t>サンテイ</t>
    </rPh>
    <rPh sb="45" eb="47">
      <t>フカ</t>
    </rPh>
    <phoneticPr fontId="4"/>
  </si>
  <si>
    <t>リハビリテーションの時間、実施頻度、実施方法を定めた通所リハビリテーション計画を作成</t>
    <rPh sb="10" eb="12">
      <t>ジカン</t>
    </rPh>
    <rPh sb="13" eb="15">
      <t>ジッシ</t>
    </rPh>
    <rPh sb="15" eb="17">
      <t>ヒンド</t>
    </rPh>
    <rPh sb="18" eb="20">
      <t>ジッシ</t>
    </rPh>
    <rPh sb="20" eb="22">
      <t>ホウホウ</t>
    </rPh>
    <rPh sb="23" eb="24">
      <t>サダ</t>
    </rPh>
    <rPh sb="26" eb="28">
      <t>ツウショ</t>
    </rPh>
    <rPh sb="37" eb="39">
      <t>ケイカク</t>
    </rPh>
    <rPh sb="40" eb="42">
      <t>サクセイ</t>
    </rPh>
    <phoneticPr fontId="4"/>
  </si>
  <si>
    <t>月４回以上</t>
    <rPh sb="0" eb="1">
      <t>ツキ</t>
    </rPh>
    <rPh sb="2" eb="3">
      <t>カイ</t>
    </rPh>
    <rPh sb="3" eb="5">
      <t>イジョウ</t>
    </rPh>
    <phoneticPr fontId="4"/>
  </si>
  <si>
    <t>生活行為を把握し、認知機能、生活環境を評価し、アセスメント後に、当該生活行為で確実に自立できる行為を目標</t>
    <rPh sb="0" eb="2">
      <t>セイカツ</t>
    </rPh>
    <rPh sb="2" eb="4">
      <t>コウイ</t>
    </rPh>
    <rPh sb="5" eb="7">
      <t>ハアク</t>
    </rPh>
    <rPh sb="9" eb="11">
      <t>ニンチ</t>
    </rPh>
    <rPh sb="11" eb="13">
      <t>キノウ</t>
    </rPh>
    <rPh sb="14" eb="16">
      <t>セイカツ</t>
    </rPh>
    <rPh sb="16" eb="18">
      <t>カンキョウ</t>
    </rPh>
    <rPh sb="19" eb="21">
      <t>ヒョウカ</t>
    </rPh>
    <rPh sb="29" eb="30">
      <t>ゴ</t>
    </rPh>
    <rPh sb="32" eb="34">
      <t>トウガイ</t>
    </rPh>
    <rPh sb="34" eb="36">
      <t>セイカツ</t>
    </rPh>
    <rPh sb="36" eb="38">
      <t>コウイ</t>
    </rPh>
    <rPh sb="39" eb="41">
      <t>カクジツ</t>
    </rPh>
    <rPh sb="42" eb="44">
      <t>ジリツ</t>
    </rPh>
    <rPh sb="47" eb="49">
      <t>コウイ</t>
    </rPh>
    <rPh sb="50" eb="52">
      <t>モクヒョウ</t>
    </rPh>
    <phoneticPr fontId="4"/>
  </si>
  <si>
    <t>興味関心チェックシート(参考様式）</t>
    <rPh sb="0" eb="2">
      <t>キョウミ</t>
    </rPh>
    <rPh sb="2" eb="4">
      <t>カンシン</t>
    </rPh>
    <rPh sb="12" eb="14">
      <t>サンコウ</t>
    </rPh>
    <rPh sb="14" eb="16">
      <t>ヨウシキ</t>
    </rPh>
    <phoneticPr fontId="5"/>
  </si>
  <si>
    <t>生活行為向上リハビリテーション実施加算</t>
    <rPh sb="0" eb="2">
      <t>セイカツ</t>
    </rPh>
    <rPh sb="2" eb="4">
      <t>コウイ</t>
    </rPh>
    <rPh sb="4" eb="6">
      <t>コウジョウ</t>
    </rPh>
    <rPh sb="15" eb="17">
      <t>ジッシ</t>
    </rPh>
    <rPh sb="17" eb="19">
      <t>カサン</t>
    </rPh>
    <phoneticPr fontId="4"/>
  </si>
  <si>
    <t>該当</t>
    <rPh sb="0" eb="2">
      <t>ガイトウ</t>
    </rPh>
    <phoneticPr fontId="15"/>
  </si>
  <si>
    <t>・開始した日の属する月から起算して６月以内</t>
    <rPh sb="20" eb="21">
      <t>ナイ</t>
    </rPh>
    <phoneticPr fontId="4"/>
  </si>
  <si>
    <t>１月あたり
1250単位</t>
    <rPh sb="1" eb="2">
      <t>ガツ</t>
    </rPh>
    <rPh sb="10" eb="12">
      <t>タンイ</t>
    </rPh>
    <phoneticPr fontId="4"/>
  </si>
  <si>
    <t>配置</t>
    <rPh sb="0" eb="2">
      <t>ハイチ</t>
    </rPh>
    <phoneticPr fontId="15"/>
  </si>
  <si>
    <t>生活行為向上マネジメント研修の受講等</t>
    <rPh sb="0" eb="2">
      <t>セイカツ</t>
    </rPh>
    <rPh sb="2" eb="4">
      <t>コウイ</t>
    </rPh>
    <rPh sb="4" eb="6">
      <t>コウジョウ</t>
    </rPh>
    <rPh sb="12" eb="14">
      <t>ケンシュウ</t>
    </rPh>
    <rPh sb="15" eb="17">
      <t>ジュコウ</t>
    </rPh>
    <rPh sb="17" eb="18">
      <t>トウ</t>
    </rPh>
    <phoneticPr fontId="4"/>
  </si>
  <si>
    <t>該当</t>
    <phoneticPr fontId="5"/>
  </si>
  <si>
    <t>生活行為向上リハビリテーション計画(参考様式)</t>
    <rPh sb="0" eb="2">
      <t>セイカツ</t>
    </rPh>
    <rPh sb="2" eb="4">
      <t>コウイ</t>
    </rPh>
    <rPh sb="4" eb="6">
      <t>コウジョウ</t>
    </rPh>
    <rPh sb="15" eb="17">
      <t>ケイカク</t>
    </rPh>
    <rPh sb="18" eb="20">
      <t>サンコウ</t>
    </rPh>
    <rPh sb="20" eb="22">
      <t>ヨウシキ</t>
    </rPh>
    <phoneticPr fontId="4"/>
  </si>
  <si>
    <t>生活行為向上リハビリテーションの提供終了後、引き続き通所リハビリテーションを提供する場合の減算について説明した上で、当該計画の説明・同意</t>
    <rPh sb="0" eb="2">
      <t>セイカツ</t>
    </rPh>
    <rPh sb="2" eb="4">
      <t>コウイ</t>
    </rPh>
    <rPh sb="4" eb="6">
      <t>コウジョウ</t>
    </rPh>
    <rPh sb="16" eb="18">
      <t>テイキョウ</t>
    </rPh>
    <rPh sb="18" eb="21">
      <t>シュウリョウゴ</t>
    </rPh>
    <rPh sb="22" eb="23">
      <t>ヒ</t>
    </rPh>
    <rPh sb="24" eb="25">
      <t>ツヅ</t>
    </rPh>
    <rPh sb="26" eb="28">
      <t>ツウショ</t>
    </rPh>
    <rPh sb="38" eb="40">
      <t>テイキョウ</t>
    </rPh>
    <rPh sb="42" eb="44">
      <t>バアイ</t>
    </rPh>
    <rPh sb="45" eb="47">
      <t>ゲンサン</t>
    </rPh>
    <rPh sb="51" eb="53">
      <t>セツメイ</t>
    </rPh>
    <rPh sb="55" eb="56">
      <t>ウエ</t>
    </rPh>
    <rPh sb="58" eb="59">
      <t>トウ</t>
    </rPh>
    <rPh sb="59" eb="60">
      <t>ガイ</t>
    </rPh>
    <rPh sb="60" eb="62">
      <t>ケイカク</t>
    </rPh>
    <rPh sb="63" eb="65">
      <t>セツメイ</t>
    </rPh>
    <rPh sb="66" eb="68">
      <t>ドウイ</t>
    </rPh>
    <phoneticPr fontId="15"/>
  </si>
  <si>
    <t>リハビリテーション会議録</t>
    <rPh sb="9" eb="11">
      <t>カイギ</t>
    </rPh>
    <rPh sb="11" eb="12">
      <t>ロク</t>
    </rPh>
    <phoneticPr fontId="4"/>
  </si>
  <si>
    <t>実施</t>
    <rPh sb="0" eb="2">
      <t>ジッシ</t>
    </rPh>
    <phoneticPr fontId="15"/>
  </si>
  <si>
    <t>適当である</t>
    <rPh sb="0" eb="2">
      <t>テキトウ</t>
    </rPh>
    <phoneticPr fontId="15"/>
  </si>
  <si>
    <t>短期集中個別リハビリテーション実施加算、認知症短期集中リハビリテーション加算との同時算定不可</t>
    <rPh sb="0" eb="2">
      <t>タンキ</t>
    </rPh>
    <rPh sb="2" eb="4">
      <t>シュウチュウ</t>
    </rPh>
    <rPh sb="4" eb="6">
      <t>コベツ</t>
    </rPh>
    <rPh sb="15" eb="17">
      <t>ジッシ</t>
    </rPh>
    <rPh sb="17" eb="19">
      <t>カサン</t>
    </rPh>
    <rPh sb="20" eb="23">
      <t>ニンチショウ</t>
    </rPh>
    <rPh sb="40" eb="42">
      <t>ドウジ</t>
    </rPh>
    <rPh sb="42" eb="44">
      <t>サンテイ</t>
    </rPh>
    <rPh sb="44" eb="46">
      <t>フカ</t>
    </rPh>
    <phoneticPr fontId="4"/>
  </si>
  <si>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4"/>
  </si>
  <si>
    <t>利用者に応じた適切なサービス提供</t>
    <rPh sb="0" eb="3">
      <t>リヨウシャ</t>
    </rPh>
    <rPh sb="4" eb="5">
      <t>オウ</t>
    </rPh>
    <rPh sb="7" eb="9">
      <t>テキセツ</t>
    </rPh>
    <rPh sb="14" eb="16">
      <t>テイキョウ</t>
    </rPh>
    <phoneticPr fontId="4"/>
  </si>
  <si>
    <t>当該事業所の従業者としてまたは外部との連携により、管理栄養士を１名以上配置している</t>
    <rPh sb="0" eb="2">
      <t>トウガイ</t>
    </rPh>
    <rPh sb="2" eb="5">
      <t>ジギョウショ</t>
    </rPh>
    <rPh sb="6" eb="9">
      <t>ジュウギョウシャ</t>
    </rPh>
    <rPh sb="15" eb="17">
      <t>ガイブ</t>
    </rPh>
    <rPh sb="19" eb="21">
      <t>レンケイ</t>
    </rPh>
    <rPh sb="25" eb="27">
      <t>カンリ</t>
    </rPh>
    <rPh sb="27" eb="30">
      <t>エイヨウシ</t>
    </rPh>
    <rPh sb="32" eb="35">
      <t>メイイジョウ</t>
    </rPh>
    <rPh sb="35" eb="37">
      <t>ハイチ</t>
    </rPh>
    <phoneticPr fontId="4"/>
  </si>
  <si>
    <t>利用者ごとに、医師、管理栄養士、理学療法士、作業療法士、言語聴覚士、看護職員、介護職員その他の職種の者が共同して栄養アセスメントを実施し、当該利用者またはその家族に対してその結果を説明し、相談等に必要に応じ対応している</t>
    <rPh sb="0" eb="3">
      <t>リヨウシャ</t>
    </rPh>
    <rPh sb="7" eb="9">
      <t>イシ</t>
    </rPh>
    <rPh sb="10" eb="12">
      <t>カンリ</t>
    </rPh>
    <rPh sb="12" eb="15">
      <t>エイヨウシ</t>
    </rPh>
    <rPh sb="16" eb="18">
      <t>リガク</t>
    </rPh>
    <rPh sb="18" eb="21">
      <t>リョウホウシ</t>
    </rPh>
    <rPh sb="22" eb="24">
      <t>サギョウ</t>
    </rPh>
    <rPh sb="24" eb="27">
      <t>リョウホウシ</t>
    </rPh>
    <rPh sb="28" eb="33">
      <t>ゲンゴチョウカクシ</t>
    </rPh>
    <rPh sb="34" eb="36">
      <t>カンゴ</t>
    </rPh>
    <rPh sb="36" eb="38">
      <t>ショクイン</t>
    </rPh>
    <rPh sb="39" eb="41">
      <t>カイゴ</t>
    </rPh>
    <rPh sb="41" eb="43">
      <t>ショクイン</t>
    </rPh>
    <rPh sb="45" eb="46">
      <t>ホカ</t>
    </rPh>
    <rPh sb="47" eb="49">
      <t>ショクシュ</t>
    </rPh>
    <rPh sb="50" eb="51">
      <t>モノ</t>
    </rPh>
    <rPh sb="52" eb="54">
      <t>キョウドウ</t>
    </rPh>
    <rPh sb="56" eb="58">
      <t>エイヨウ</t>
    </rPh>
    <rPh sb="65" eb="67">
      <t>ジッシ</t>
    </rPh>
    <rPh sb="69" eb="71">
      <t>トウガイ</t>
    </rPh>
    <rPh sb="71" eb="74">
      <t>リヨウシャ</t>
    </rPh>
    <rPh sb="79" eb="81">
      <t>カゾク</t>
    </rPh>
    <rPh sb="82" eb="83">
      <t>タイ</t>
    </rPh>
    <rPh sb="87" eb="89">
      <t>ケッカ</t>
    </rPh>
    <rPh sb="90" eb="92">
      <t>セツメイ</t>
    </rPh>
    <rPh sb="94" eb="96">
      <t>ソウダン</t>
    </rPh>
    <rPh sb="96" eb="97">
      <t>トウ</t>
    </rPh>
    <rPh sb="98" eb="100">
      <t>ヒツヨウ</t>
    </rPh>
    <rPh sb="101" eb="102">
      <t>オウ</t>
    </rPh>
    <rPh sb="103" eb="105">
      <t>タイオウ</t>
    </rPh>
    <phoneticPr fontId="4"/>
  </si>
  <si>
    <t>定員・人員基準に適合</t>
    <rPh sb="0" eb="2">
      <t>テイイン</t>
    </rPh>
    <rPh sb="3" eb="5">
      <t>ジンイン</t>
    </rPh>
    <rPh sb="5" eb="7">
      <t>キジュン</t>
    </rPh>
    <rPh sb="8" eb="10">
      <t>テキゴウ</t>
    </rPh>
    <phoneticPr fontId="4"/>
  </si>
  <si>
    <t>該当</t>
    <rPh sb="0" eb="2">
      <t>ガイトウ</t>
    </rPh>
    <phoneticPr fontId="6"/>
  </si>
  <si>
    <t>利用者への体重測定の実施</t>
    <rPh sb="0" eb="3">
      <t>リヨウシャ</t>
    </rPh>
    <rPh sb="5" eb="7">
      <t>タイジュウ</t>
    </rPh>
    <rPh sb="7" eb="9">
      <t>ソクテイ</t>
    </rPh>
    <rPh sb="10" eb="12">
      <t>ジッシ</t>
    </rPh>
    <phoneticPr fontId="4"/>
  </si>
  <si>
    <t>１月毎に実施</t>
    <rPh sb="1" eb="2">
      <t>ツキ</t>
    </rPh>
    <rPh sb="2" eb="3">
      <t>ゴト</t>
    </rPh>
    <rPh sb="4" eb="6">
      <t>ジッシ</t>
    </rPh>
    <phoneticPr fontId="4"/>
  </si>
  <si>
    <t>算定していない</t>
    <rPh sb="0" eb="2">
      <t>サンテイ</t>
    </rPh>
    <phoneticPr fontId="6"/>
  </si>
  <si>
    <t>３月ごとに実施</t>
    <phoneticPr fontId="5"/>
  </si>
  <si>
    <t>※ただし、管理栄養士が配置されていない場合は、介護職員等が栄養スクリーニングの結果を記録しても差し支えない</t>
    <rPh sb="5" eb="7">
      <t>カンリ</t>
    </rPh>
    <rPh sb="7" eb="10">
      <t>エイヨウシ</t>
    </rPh>
    <rPh sb="11" eb="13">
      <t>ハイチ</t>
    </rPh>
    <rPh sb="19" eb="21">
      <t>バアイ</t>
    </rPh>
    <rPh sb="23" eb="25">
      <t>カイゴ</t>
    </rPh>
    <rPh sb="25" eb="27">
      <t>ショクイン</t>
    </rPh>
    <rPh sb="27" eb="28">
      <t>トウ</t>
    </rPh>
    <rPh sb="29" eb="31">
      <t>エイヨウ</t>
    </rPh>
    <rPh sb="39" eb="41">
      <t>ケッカ</t>
    </rPh>
    <rPh sb="42" eb="44">
      <t>キロク</t>
    </rPh>
    <rPh sb="47" eb="48">
      <t>サ</t>
    </rPh>
    <rPh sb="49" eb="50">
      <t>ツカ</t>
    </rPh>
    <phoneticPr fontId="5"/>
  </si>
  <si>
    <t>栄養スクリーニング(参考様式)</t>
    <rPh sb="0" eb="2">
      <t>エイヨウ</t>
    </rPh>
    <rPh sb="10" eb="12">
      <t>サンコウ</t>
    </rPh>
    <rPh sb="12" eb="14">
      <t>ヨウシキ</t>
    </rPh>
    <phoneticPr fontId="5"/>
  </si>
  <si>
    <t>栄養スクリーニング・アセスメント・モニタリング(参考様式)</t>
    <phoneticPr fontId="5"/>
  </si>
  <si>
    <t>栄養ケア計画</t>
    <phoneticPr fontId="5"/>
  </si>
  <si>
    <t>栄養ケア計画に基づいて栄養食事相談等サービス実施</t>
    <rPh sb="0" eb="2">
      <t>エイヨウ</t>
    </rPh>
    <rPh sb="4" eb="6">
      <t>ケイカク</t>
    </rPh>
    <rPh sb="7" eb="8">
      <t>モト</t>
    </rPh>
    <rPh sb="11" eb="13">
      <t>エイヨウ</t>
    </rPh>
    <rPh sb="13" eb="15">
      <t>ショクジ</t>
    </rPh>
    <rPh sb="15" eb="17">
      <t>ソウダン</t>
    </rPh>
    <rPh sb="17" eb="18">
      <t>トウ</t>
    </rPh>
    <rPh sb="22" eb="24">
      <t>ジッシ</t>
    </rPh>
    <phoneticPr fontId="5"/>
  </si>
  <si>
    <t>栄養ケア提供経過記録
サービスの提供の記録</t>
    <rPh sb="16" eb="18">
      <t>テイキョウ</t>
    </rPh>
    <rPh sb="19" eb="21">
      <t>キロク</t>
    </rPh>
    <phoneticPr fontId="5"/>
  </si>
  <si>
    <t>３月毎に実施</t>
    <rPh sb="1" eb="2">
      <t>ツキ</t>
    </rPh>
    <rPh sb="2" eb="3">
      <t>ゴト</t>
    </rPh>
    <rPh sb="4" eb="6">
      <t>ジッシ</t>
    </rPh>
    <phoneticPr fontId="4"/>
  </si>
  <si>
    <t>栄養スクリーニング・アセスメント・モニタリング(参考様式)</t>
    <phoneticPr fontId="4"/>
  </si>
  <si>
    <t>栄養改善サービスの提供にあたり、居宅における食事の状況を聞き取った結果、課題がある場合は、当該課題を解決するため、利用者またはその家族の同意を得て、当該利用者の居宅を訪問し、居宅での食事状況・食事環境等の具体的な課題の把握や、主として食事の準備をするものに対する栄養食事相談等の栄養改善サービスを提供している</t>
    <rPh sb="0" eb="2">
      <t>エイヨウ</t>
    </rPh>
    <rPh sb="2" eb="4">
      <t>カイゼン</t>
    </rPh>
    <rPh sb="9" eb="11">
      <t>テイキョウ</t>
    </rPh>
    <rPh sb="16" eb="18">
      <t>キョタク</t>
    </rPh>
    <rPh sb="22" eb="24">
      <t>ショクジ</t>
    </rPh>
    <rPh sb="25" eb="27">
      <t>ジョウキョウ</t>
    </rPh>
    <rPh sb="28" eb="29">
      <t>キ</t>
    </rPh>
    <rPh sb="30" eb="31">
      <t>ト</t>
    </rPh>
    <rPh sb="33" eb="35">
      <t>ケッカ</t>
    </rPh>
    <rPh sb="36" eb="38">
      <t>カダイ</t>
    </rPh>
    <rPh sb="41" eb="43">
      <t>バアイ</t>
    </rPh>
    <rPh sb="45" eb="47">
      <t>トウガイ</t>
    </rPh>
    <rPh sb="47" eb="49">
      <t>カダイ</t>
    </rPh>
    <rPh sb="50" eb="52">
      <t>カイケツ</t>
    </rPh>
    <rPh sb="57" eb="60">
      <t>リヨウシャ</t>
    </rPh>
    <rPh sb="65" eb="67">
      <t>カゾク</t>
    </rPh>
    <rPh sb="68" eb="70">
      <t>ドウイ</t>
    </rPh>
    <rPh sb="71" eb="72">
      <t>エ</t>
    </rPh>
    <rPh sb="74" eb="76">
      <t>トウガイ</t>
    </rPh>
    <rPh sb="76" eb="79">
      <t>リヨウシャ</t>
    </rPh>
    <rPh sb="80" eb="82">
      <t>キョタク</t>
    </rPh>
    <rPh sb="83" eb="85">
      <t>ホウモン</t>
    </rPh>
    <rPh sb="87" eb="89">
      <t>キョタク</t>
    </rPh>
    <rPh sb="91" eb="93">
      <t>ショクジ</t>
    </rPh>
    <rPh sb="93" eb="95">
      <t>ジョウキョウ</t>
    </rPh>
    <rPh sb="96" eb="98">
      <t>ショクジ</t>
    </rPh>
    <rPh sb="98" eb="100">
      <t>カンキョウ</t>
    </rPh>
    <rPh sb="100" eb="101">
      <t>トウ</t>
    </rPh>
    <rPh sb="102" eb="105">
      <t>グタイテキ</t>
    </rPh>
    <rPh sb="106" eb="108">
      <t>カダイ</t>
    </rPh>
    <rPh sb="109" eb="111">
      <t>ハアク</t>
    </rPh>
    <rPh sb="113" eb="114">
      <t>オモ</t>
    </rPh>
    <rPh sb="117" eb="119">
      <t>ショクジ</t>
    </rPh>
    <rPh sb="120" eb="122">
      <t>ジュンビ</t>
    </rPh>
    <rPh sb="128" eb="129">
      <t>タイ</t>
    </rPh>
    <rPh sb="131" eb="133">
      <t>エイヨウ</t>
    </rPh>
    <rPh sb="133" eb="135">
      <t>ショクジ</t>
    </rPh>
    <rPh sb="135" eb="137">
      <t>ソウダン</t>
    </rPh>
    <rPh sb="137" eb="138">
      <t>トウ</t>
    </rPh>
    <rPh sb="139" eb="141">
      <t>エイヨウ</t>
    </rPh>
    <rPh sb="141" eb="143">
      <t>カイゼン</t>
    </rPh>
    <rPh sb="148" eb="150">
      <t>テイキョウ</t>
    </rPh>
    <phoneticPr fontId="4"/>
  </si>
  <si>
    <t>低栄養状態のリスクやモニタリングの結果は、３月毎に介護支援専門員や主治医に対し情報提供</t>
    <rPh sb="0" eb="1">
      <t>テイ</t>
    </rPh>
    <rPh sb="1" eb="3">
      <t>エイヨウ</t>
    </rPh>
    <rPh sb="3" eb="5">
      <t>ジョウタイ</t>
    </rPh>
    <rPh sb="17" eb="19">
      <t>ケッカ</t>
    </rPh>
    <rPh sb="22" eb="23">
      <t>ツキ</t>
    </rPh>
    <rPh sb="23" eb="24">
      <t>ゴト</t>
    </rPh>
    <rPh sb="25" eb="27">
      <t>カイゴ</t>
    </rPh>
    <rPh sb="27" eb="29">
      <t>シエン</t>
    </rPh>
    <rPh sb="29" eb="32">
      <t>センモンイン</t>
    </rPh>
    <rPh sb="33" eb="36">
      <t>シュジイ</t>
    </rPh>
    <rPh sb="37" eb="38">
      <t>タイ</t>
    </rPh>
    <rPh sb="39" eb="41">
      <t>ジョウホウ</t>
    </rPh>
    <rPh sb="41" eb="43">
      <t>テイキョウ</t>
    </rPh>
    <phoneticPr fontId="5"/>
  </si>
  <si>
    <t>３月毎に実施</t>
    <rPh sb="2" eb="3">
      <t>ゴト</t>
    </rPh>
    <phoneticPr fontId="5"/>
  </si>
  <si>
    <t>おおむね３月ごとの評価の結果、現在も低栄養状態にある利用者に該当する者であって、栄養改善の効果が期待できる場合、３月を超えて継続的に栄養改善サービスを提供可</t>
    <rPh sb="5" eb="6">
      <t>ツキ</t>
    </rPh>
    <rPh sb="9" eb="11">
      <t>ヒョウカ</t>
    </rPh>
    <rPh sb="12" eb="14">
      <t>ケッカ</t>
    </rPh>
    <rPh sb="15" eb="17">
      <t>ゲンザイ</t>
    </rPh>
    <rPh sb="18" eb="19">
      <t>テイ</t>
    </rPh>
    <rPh sb="19" eb="21">
      <t>エイヨウ</t>
    </rPh>
    <rPh sb="21" eb="23">
      <t>ジョウタイ</t>
    </rPh>
    <rPh sb="26" eb="29">
      <t>リヨウシャ</t>
    </rPh>
    <rPh sb="30" eb="32">
      <t>ガイトウ</t>
    </rPh>
    <rPh sb="34" eb="35">
      <t>モノ</t>
    </rPh>
    <rPh sb="40" eb="42">
      <t>エイヨウ</t>
    </rPh>
    <rPh sb="42" eb="44">
      <t>カイゼン</t>
    </rPh>
    <rPh sb="45" eb="47">
      <t>コウカ</t>
    </rPh>
    <rPh sb="48" eb="50">
      <t>キタイ</t>
    </rPh>
    <rPh sb="53" eb="55">
      <t>バアイ</t>
    </rPh>
    <rPh sb="57" eb="58">
      <t>ツキ</t>
    </rPh>
    <rPh sb="59" eb="60">
      <t>コ</t>
    </rPh>
    <rPh sb="62" eb="64">
      <t>ケイゾク</t>
    </rPh>
    <rPh sb="64" eb="65">
      <t>テキ</t>
    </rPh>
    <rPh sb="66" eb="68">
      <t>エイヨウ</t>
    </rPh>
    <rPh sb="68" eb="70">
      <t>カイゼン</t>
    </rPh>
    <rPh sb="75" eb="77">
      <t>テイキョウ</t>
    </rPh>
    <rPh sb="77" eb="78">
      <t>カ</t>
    </rPh>
    <phoneticPr fontId="5"/>
  </si>
  <si>
    <t>定員、人員基準に適合</t>
  </si>
  <si>
    <t>月の算定回数</t>
  </si>
  <si>
    <t>２回以下</t>
  </si>
  <si>
    <t>利用者ごとに、口腔スクリーニングおよび栄養スクリーニングを一体的に実施</t>
    <rPh sb="7" eb="9">
      <t>コウクウ</t>
    </rPh>
    <rPh sb="19" eb="21">
      <t>エイヨウ</t>
    </rPh>
    <rPh sb="29" eb="32">
      <t>イッタイテキ</t>
    </rPh>
    <rPh sb="33" eb="35">
      <t>ジッシ</t>
    </rPh>
    <phoneticPr fontId="5"/>
  </si>
  <si>
    <t>利用開始時および利用中６月ごとに利用者の口腔の健康状態について確認を行い、当該利用者の口腔の健康状態に関する情報を当該利用者を担当する介護支援専門員に提供している</t>
    <rPh sb="0" eb="2">
      <t>リヨウ</t>
    </rPh>
    <rPh sb="2" eb="4">
      <t>カイシ</t>
    </rPh>
    <rPh sb="4" eb="5">
      <t>ジ</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トウガイ</t>
    </rPh>
    <rPh sb="59" eb="62">
      <t>リヨウシャ</t>
    </rPh>
    <rPh sb="63" eb="65">
      <t>タントウ</t>
    </rPh>
    <rPh sb="67" eb="69">
      <t>カイゴ</t>
    </rPh>
    <rPh sb="69" eb="71">
      <t>シエン</t>
    </rPh>
    <rPh sb="71" eb="74">
      <t>センモンイン</t>
    </rPh>
    <rPh sb="75" eb="77">
      <t>テイキョウ</t>
    </rPh>
    <phoneticPr fontId="4"/>
  </si>
  <si>
    <t>利用開始時および利用中６月ごとに利用者の栄養状態について確認を行い、当該利用者の栄養状態に関する情報を当該利用者を担当する介護支援専門員に提供している</t>
    <rPh sb="0" eb="2">
      <t>リヨウ</t>
    </rPh>
    <rPh sb="2" eb="4">
      <t>カイシ</t>
    </rPh>
    <rPh sb="4" eb="5">
      <t>ジ</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3">
      <t>トウガイ</t>
    </rPh>
    <rPh sb="53" eb="56">
      <t>リヨウシャ</t>
    </rPh>
    <rPh sb="57" eb="59">
      <t>タントウ</t>
    </rPh>
    <rPh sb="61" eb="68">
      <t>カイゴシエンセンモンイン</t>
    </rPh>
    <rPh sb="69" eb="71">
      <t>テイキョウ</t>
    </rPh>
    <phoneticPr fontId="4"/>
  </si>
  <si>
    <t>口腔スクリーニングの確認事項</t>
    <rPh sb="0" eb="2">
      <t>コウクウ</t>
    </rPh>
    <rPh sb="10" eb="12">
      <t>カクニン</t>
    </rPh>
    <rPh sb="12" eb="14">
      <t>ジコウ</t>
    </rPh>
    <phoneticPr fontId="4"/>
  </si>
  <si>
    <t>・硬いものを避け、柔らかいものばかりを中心に食べる</t>
    <rPh sb="1" eb="2">
      <t>カタ</t>
    </rPh>
    <rPh sb="6" eb="7">
      <t>サ</t>
    </rPh>
    <rPh sb="9" eb="10">
      <t>ヤワ</t>
    </rPh>
    <rPh sb="19" eb="21">
      <t>チュウシン</t>
    </rPh>
    <rPh sb="22" eb="23">
      <t>タ</t>
    </rPh>
    <phoneticPr fontId="4"/>
  </si>
  <si>
    <t>・入れ歯を使っている</t>
    <rPh sb="1" eb="2">
      <t>イ</t>
    </rPh>
    <rPh sb="3" eb="4">
      <t>バ</t>
    </rPh>
    <rPh sb="5" eb="6">
      <t>ツカ</t>
    </rPh>
    <phoneticPr fontId="4"/>
  </si>
  <si>
    <t>・むせやすい</t>
    <phoneticPr fontId="4"/>
  </si>
  <si>
    <t>栄養スクリーニングの確認事項</t>
    <rPh sb="0" eb="2">
      <t>エイヨウ</t>
    </rPh>
    <rPh sb="10" eb="12">
      <t>カクニン</t>
    </rPh>
    <rPh sb="12" eb="14">
      <t>ジコウ</t>
    </rPh>
    <phoneticPr fontId="4"/>
  </si>
  <si>
    <t>・BMIが18.5未満</t>
    <rPh sb="9" eb="11">
      <t>ミマン</t>
    </rPh>
    <phoneticPr fontId="4"/>
  </si>
  <si>
    <t>・１～６月間で３％以上の体重減少または「地域支援事業の実施について」に規定する基本チェックリストのNo.11の項目が「１」に該当</t>
    <rPh sb="4" eb="5">
      <t>ツキ</t>
    </rPh>
    <rPh sb="5" eb="6">
      <t>カン</t>
    </rPh>
    <rPh sb="9" eb="11">
      <t>イジョウ</t>
    </rPh>
    <rPh sb="12" eb="14">
      <t>タイジュウ</t>
    </rPh>
    <rPh sb="14" eb="16">
      <t>ゲンショウ</t>
    </rPh>
    <rPh sb="20" eb="22">
      <t>チイキ</t>
    </rPh>
    <rPh sb="22" eb="24">
      <t>シエン</t>
    </rPh>
    <rPh sb="24" eb="26">
      <t>ジギョウ</t>
    </rPh>
    <rPh sb="27" eb="29">
      <t>ジッシ</t>
    </rPh>
    <rPh sb="35" eb="37">
      <t>キテイ</t>
    </rPh>
    <rPh sb="39" eb="41">
      <t>キホン</t>
    </rPh>
    <rPh sb="55" eb="57">
      <t>コウモク</t>
    </rPh>
    <rPh sb="62" eb="64">
      <t>ガイトウ</t>
    </rPh>
    <phoneticPr fontId="4"/>
  </si>
  <si>
    <t>・血清アルブミン値が3.5ｇ/dl以下</t>
    <rPh sb="1" eb="3">
      <t>ケッセイ</t>
    </rPh>
    <rPh sb="8" eb="9">
      <t>アタイ</t>
    </rPh>
    <rPh sb="17" eb="19">
      <t>イカ</t>
    </rPh>
    <phoneticPr fontId="4"/>
  </si>
  <si>
    <t>・食事摂取量が不良（75％以下）</t>
    <rPh sb="1" eb="3">
      <t>ショクジ</t>
    </rPh>
    <rPh sb="3" eb="5">
      <t>セッシュ</t>
    </rPh>
    <rPh sb="5" eb="6">
      <t>リョウ</t>
    </rPh>
    <rPh sb="7" eb="9">
      <t>フリョウ</t>
    </rPh>
    <rPh sb="13" eb="15">
      <t>イカ</t>
    </rPh>
    <phoneticPr fontId="4"/>
  </si>
  <si>
    <t>当該加算の算定を行う事業所は、サービス担当者会議で決定</t>
    <rPh sb="0" eb="2">
      <t>トウガイ</t>
    </rPh>
    <rPh sb="2" eb="4">
      <t>カサン</t>
    </rPh>
    <rPh sb="5" eb="7">
      <t>サンテイ</t>
    </rPh>
    <rPh sb="8" eb="9">
      <t>オコナ</t>
    </rPh>
    <rPh sb="10" eb="13">
      <t>ジギョウショ</t>
    </rPh>
    <rPh sb="19" eb="22">
      <t>タントウシャ</t>
    </rPh>
    <rPh sb="22" eb="24">
      <t>カイギ</t>
    </rPh>
    <rPh sb="25" eb="27">
      <t>ケッテイ</t>
    </rPh>
    <phoneticPr fontId="4"/>
  </si>
  <si>
    <t>当該事業所以外で口腔・栄養スクリーニング加算を実施していない</t>
    <rPh sb="0" eb="2">
      <t>トウガイ</t>
    </rPh>
    <rPh sb="2" eb="5">
      <t>ジギョウショ</t>
    </rPh>
    <rPh sb="5" eb="7">
      <t>イガイ</t>
    </rPh>
    <rPh sb="8" eb="10">
      <t>コウクウ</t>
    </rPh>
    <rPh sb="11" eb="13">
      <t>エイヨウ</t>
    </rPh>
    <rPh sb="20" eb="22">
      <t>カサン</t>
    </rPh>
    <rPh sb="23" eb="25">
      <t>ジッシ</t>
    </rPh>
    <phoneticPr fontId="4"/>
  </si>
  <si>
    <t>栄養アセスメント加算を算定している、または当該利用者が栄養改善加算の算定にかかる栄養改善サービスを受けている間である、もしくは当該栄養改善サービスが終了した日の属する月である</t>
    <rPh sb="8" eb="10">
      <t>カサン</t>
    </rPh>
    <rPh sb="11" eb="13">
      <t>サンテイ</t>
    </rPh>
    <rPh sb="21" eb="23">
      <t>トウガイ</t>
    </rPh>
    <rPh sb="23" eb="26">
      <t>リヨウシャ</t>
    </rPh>
    <rPh sb="27" eb="29">
      <t>エイヨウ</t>
    </rPh>
    <rPh sb="29" eb="31">
      <t>カイゼン</t>
    </rPh>
    <rPh sb="31" eb="33">
      <t>カサン</t>
    </rPh>
    <rPh sb="34" eb="36">
      <t>サンテイ</t>
    </rPh>
    <rPh sb="40" eb="42">
      <t>エイヨウ</t>
    </rPh>
    <rPh sb="42" eb="44">
      <t>カイゼン</t>
    </rPh>
    <rPh sb="49" eb="50">
      <t>ウ</t>
    </rPh>
    <rPh sb="54" eb="55">
      <t>アイダ</t>
    </rPh>
    <rPh sb="63" eb="65">
      <t>トウガイ</t>
    </rPh>
    <rPh sb="65" eb="67">
      <t>エイヨウ</t>
    </rPh>
    <rPh sb="67" eb="69">
      <t>カイゼン</t>
    </rPh>
    <rPh sb="74" eb="76">
      <t>シュウリョウ</t>
    </rPh>
    <rPh sb="78" eb="79">
      <t>ヒ</t>
    </rPh>
    <rPh sb="80" eb="81">
      <t>ゾク</t>
    </rPh>
    <rPh sb="83" eb="84">
      <t>ツキ</t>
    </rPh>
    <phoneticPr fontId="4"/>
  </si>
  <si>
    <t>該当しない</t>
    <rPh sb="0" eb="2">
      <t>ガイトウ</t>
    </rPh>
    <phoneticPr fontId="4"/>
  </si>
  <si>
    <t>当該利用者が口腔機能向上加算の算定にかかる口腔機能向上サービスを受けている間である、または当該口腔機能向上サービスが終了した日の属する月である</t>
    <rPh sb="0" eb="2">
      <t>トウガイ</t>
    </rPh>
    <rPh sb="2" eb="5">
      <t>リヨウシャ</t>
    </rPh>
    <rPh sb="6" eb="8">
      <t>コウクウ</t>
    </rPh>
    <rPh sb="8" eb="10">
      <t>キノウ</t>
    </rPh>
    <rPh sb="10" eb="12">
      <t>コウジョウ</t>
    </rPh>
    <rPh sb="12" eb="14">
      <t>カサン</t>
    </rPh>
    <rPh sb="15" eb="17">
      <t>サンテイ</t>
    </rPh>
    <rPh sb="21" eb="23">
      <t>コウクウ</t>
    </rPh>
    <rPh sb="23" eb="25">
      <t>キノウ</t>
    </rPh>
    <rPh sb="25" eb="27">
      <t>コウジョウ</t>
    </rPh>
    <rPh sb="32" eb="33">
      <t>ウ</t>
    </rPh>
    <rPh sb="37" eb="38">
      <t>アイダ</t>
    </rPh>
    <rPh sb="45" eb="47">
      <t>トウガイ</t>
    </rPh>
    <rPh sb="47" eb="49">
      <t>コウクウ</t>
    </rPh>
    <rPh sb="49" eb="51">
      <t>キノウ</t>
    </rPh>
    <rPh sb="51" eb="53">
      <t>コウジョウ</t>
    </rPh>
    <rPh sb="58" eb="60">
      <t>シュウリョウ</t>
    </rPh>
    <rPh sb="62" eb="63">
      <t>ヒ</t>
    </rPh>
    <rPh sb="64" eb="65">
      <t>ゾク</t>
    </rPh>
    <rPh sb="67" eb="68">
      <t>ツキ</t>
    </rPh>
    <phoneticPr fontId="4"/>
  </si>
  <si>
    <t>口腔・栄養スクリーニング加算に基づく口腔スクリーニングまたは栄養スクリーニングの結果、栄養改善加算の算定にかかる栄養改善サービスまたは口腔機能向上加算の算定にかかる口腔機能向上サービスの提供が必要だと判断された場合は、口腔・栄養スクリーニング加算の算定月でも栄養改善加算または口腔機能向上加算を同時算定可</t>
    <rPh sb="0" eb="2">
      <t>コウクウ</t>
    </rPh>
    <rPh sb="3" eb="5">
      <t>エイヨウ</t>
    </rPh>
    <rPh sb="12" eb="14">
      <t>カサン</t>
    </rPh>
    <rPh sb="15" eb="16">
      <t>モト</t>
    </rPh>
    <rPh sb="18" eb="20">
      <t>コウクウ</t>
    </rPh>
    <rPh sb="30" eb="32">
      <t>エイヨウ</t>
    </rPh>
    <rPh sb="40" eb="42">
      <t>ケッカ</t>
    </rPh>
    <rPh sb="43" eb="45">
      <t>エイヨウ</t>
    </rPh>
    <rPh sb="45" eb="47">
      <t>カイゼン</t>
    </rPh>
    <rPh sb="47" eb="49">
      <t>カサン</t>
    </rPh>
    <rPh sb="50" eb="52">
      <t>サンテイ</t>
    </rPh>
    <rPh sb="56" eb="58">
      <t>エイヨウ</t>
    </rPh>
    <rPh sb="58" eb="60">
      <t>カイゼン</t>
    </rPh>
    <rPh sb="67" eb="69">
      <t>コウクウ</t>
    </rPh>
    <rPh sb="69" eb="71">
      <t>キノウ</t>
    </rPh>
    <rPh sb="71" eb="73">
      <t>コウジョウ</t>
    </rPh>
    <rPh sb="73" eb="75">
      <t>カサン</t>
    </rPh>
    <rPh sb="76" eb="78">
      <t>サンテイ</t>
    </rPh>
    <rPh sb="82" eb="84">
      <t>コウクウ</t>
    </rPh>
    <rPh sb="84" eb="86">
      <t>キノウ</t>
    </rPh>
    <rPh sb="86" eb="88">
      <t>コウジョウ</t>
    </rPh>
    <rPh sb="93" eb="95">
      <t>テイキョウ</t>
    </rPh>
    <rPh sb="96" eb="98">
      <t>ヒツヨウ</t>
    </rPh>
    <rPh sb="100" eb="102">
      <t>ハンダン</t>
    </rPh>
    <rPh sb="105" eb="107">
      <t>バアイ</t>
    </rPh>
    <rPh sb="109" eb="111">
      <t>コウクウ</t>
    </rPh>
    <rPh sb="112" eb="114">
      <t>エイヨウ</t>
    </rPh>
    <rPh sb="121" eb="123">
      <t>カサン</t>
    </rPh>
    <rPh sb="124" eb="126">
      <t>サンテイ</t>
    </rPh>
    <rPh sb="126" eb="127">
      <t>ヅキ</t>
    </rPh>
    <rPh sb="129" eb="131">
      <t>エイヨウ</t>
    </rPh>
    <rPh sb="131" eb="133">
      <t>カイゼン</t>
    </rPh>
    <rPh sb="133" eb="135">
      <t>カサン</t>
    </rPh>
    <rPh sb="138" eb="140">
      <t>コウクウ</t>
    </rPh>
    <rPh sb="140" eb="142">
      <t>キノウ</t>
    </rPh>
    <rPh sb="142" eb="144">
      <t>コウジョウ</t>
    </rPh>
    <rPh sb="144" eb="146">
      <t>カサン</t>
    </rPh>
    <rPh sb="147" eb="149">
      <t>ドウジ</t>
    </rPh>
    <rPh sb="149" eb="151">
      <t>サンテイ</t>
    </rPh>
    <phoneticPr fontId="6"/>
  </si>
  <si>
    <t>事例あり</t>
    <rPh sb="0" eb="2">
      <t>ジレイ</t>
    </rPh>
    <phoneticPr fontId="4"/>
  </si>
  <si>
    <t>利用者ごとに、口腔スクリーニングまたは栄養スクリーニングの一方を実施
※確認項目は関しては、上記の口腔・栄養スクリーニング加算（Ⅰ）の項目を参照</t>
    <rPh sb="0" eb="3">
      <t>リヨウシャ</t>
    </rPh>
    <rPh sb="7" eb="9">
      <t>コウクウ</t>
    </rPh>
    <rPh sb="19" eb="21">
      <t>エイヨウ</t>
    </rPh>
    <rPh sb="29" eb="31">
      <t>イッポウ</t>
    </rPh>
    <rPh sb="32" eb="34">
      <t>ジッシ</t>
    </rPh>
    <rPh sb="36" eb="38">
      <t>カクニン</t>
    </rPh>
    <rPh sb="38" eb="40">
      <t>コウモク</t>
    </rPh>
    <rPh sb="41" eb="42">
      <t>カン</t>
    </rPh>
    <rPh sb="46" eb="48">
      <t>ジョウキ</t>
    </rPh>
    <rPh sb="49" eb="51">
      <t>コウクウ</t>
    </rPh>
    <rPh sb="52" eb="54">
      <t>エイヨウ</t>
    </rPh>
    <rPh sb="61" eb="63">
      <t>カサン</t>
    </rPh>
    <rPh sb="67" eb="69">
      <t>コウモク</t>
    </rPh>
    <rPh sb="70" eb="72">
      <t>サンショウ</t>
    </rPh>
    <phoneticPr fontId="4"/>
  </si>
  <si>
    <t>次の２点のいずれかに適合している</t>
    <rPh sb="0" eb="1">
      <t>ツギ</t>
    </rPh>
    <rPh sb="3" eb="4">
      <t>テン</t>
    </rPh>
    <rPh sb="10" eb="12">
      <t>テキゴウ</t>
    </rPh>
    <phoneticPr fontId="4"/>
  </si>
  <si>
    <t>１に適合している場合、次の要件が満たされている</t>
    <rPh sb="2" eb="4">
      <t>テキゴウ</t>
    </rPh>
    <rPh sb="8" eb="10">
      <t>バアイ</t>
    </rPh>
    <rPh sb="11" eb="12">
      <t>ツギ</t>
    </rPh>
    <rPh sb="13" eb="15">
      <t>ヨウケン</t>
    </rPh>
    <rPh sb="16" eb="17">
      <t>ミ</t>
    </rPh>
    <phoneticPr fontId="4"/>
  </si>
  <si>
    <t>２に適合している場合、次の要件が満たされている</t>
    <rPh sb="2" eb="4">
      <t>テキゴウ</t>
    </rPh>
    <rPh sb="8" eb="10">
      <t>バアイ</t>
    </rPh>
    <rPh sb="11" eb="12">
      <t>ツギ</t>
    </rPh>
    <rPh sb="13" eb="15">
      <t>ヨウケン</t>
    </rPh>
    <rPh sb="16" eb="17">
      <t>ミ</t>
    </rPh>
    <phoneticPr fontId="4"/>
  </si>
  <si>
    <t>言語聴覚士、歯科衛生士、看護職員を１名以上配置</t>
  </si>
  <si>
    <t>配置</t>
  </si>
  <si>
    <t>当該加算は、以下３点のいずれかに該当し、口腔機能向上サービスの提供が必要と認められる利用者に算定している</t>
    <rPh sb="0" eb="2">
      <t>トウガイ</t>
    </rPh>
    <rPh sb="2" eb="4">
      <t>カサン</t>
    </rPh>
    <rPh sb="6" eb="8">
      <t>イカ</t>
    </rPh>
    <rPh sb="9" eb="10">
      <t>テン</t>
    </rPh>
    <rPh sb="16" eb="18">
      <t>ガイトウ</t>
    </rPh>
    <rPh sb="20" eb="22">
      <t>コウクウ</t>
    </rPh>
    <rPh sb="22" eb="24">
      <t>キノウ</t>
    </rPh>
    <rPh sb="24" eb="26">
      <t>コウジョウ</t>
    </rPh>
    <rPh sb="31" eb="33">
      <t>テイキョウ</t>
    </rPh>
    <rPh sb="34" eb="36">
      <t>ヒツヨウ</t>
    </rPh>
    <rPh sb="37" eb="38">
      <t>ミト</t>
    </rPh>
    <rPh sb="42" eb="45">
      <t>リヨウシャ</t>
    </rPh>
    <rPh sb="46" eb="48">
      <t>サンテイ</t>
    </rPh>
    <phoneticPr fontId="6"/>
  </si>
  <si>
    <t>・認定調査票における嚥下、食事摂取、口腔清潔の３項目のいずれかの項目において「１」以外に該当している</t>
    <rPh sb="1" eb="3">
      <t>ニンテイ</t>
    </rPh>
    <rPh sb="3" eb="5">
      <t>チョウサ</t>
    </rPh>
    <rPh sb="5" eb="6">
      <t>ヒョウ</t>
    </rPh>
    <rPh sb="10" eb="12">
      <t>エンゲ</t>
    </rPh>
    <rPh sb="13" eb="15">
      <t>ショクジ</t>
    </rPh>
    <rPh sb="15" eb="17">
      <t>セッシュ</t>
    </rPh>
    <rPh sb="18" eb="20">
      <t>コウクウ</t>
    </rPh>
    <rPh sb="20" eb="22">
      <t>セイケツ</t>
    </rPh>
    <rPh sb="24" eb="26">
      <t>コウモク</t>
    </rPh>
    <rPh sb="32" eb="34">
      <t>コウモク</t>
    </rPh>
    <rPh sb="41" eb="43">
      <t>イガイ</t>
    </rPh>
    <rPh sb="44" eb="46">
      <t>ガイトウ</t>
    </rPh>
    <phoneticPr fontId="6"/>
  </si>
  <si>
    <t>該当</t>
  </si>
  <si>
    <t>・基本チェックリストの口腔機能に関連する(13),(14),(15)の３項目のうち、２項目以上が「１」に該当している</t>
    <rPh sb="1" eb="3">
      <t>キホン</t>
    </rPh>
    <rPh sb="11" eb="13">
      <t>コウクウ</t>
    </rPh>
    <rPh sb="13" eb="15">
      <t>キノウ</t>
    </rPh>
    <rPh sb="16" eb="18">
      <t>カンレン</t>
    </rPh>
    <rPh sb="36" eb="38">
      <t>コウモク</t>
    </rPh>
    <rPh sb="43" eb="45">
      <t>コウモク</t>
    </rPh>
    <rPh sb="45" eb="47">
      <t>イジョウ</t>
    </rPh>
    <rPh sb="52" eb="54">
      <t>ガイトウ</t>
    </rPh>
    <phoneticPr fontId="6"/>
  </si>
  <si>
    <t>(13)半年前に比べて固いものが食べにくくなりましたか
(14)お茶や汁物等でむせることがありますか
(15)口の渇きが気になりますか</t>
  </si>
  <si>
    <t>・その他口腔機能の低下しているまたはそのおそれのある者</t>
    <rPh sb="3" eb="4">
      <t>ホカ</t>
    </rPh>
    <rPh sb="4" eb="6">
      <t>コウクウ</t>
    </rPh>
    <rPh sb="6" eb="8">
      <t>キノウ</t>
    </rPh>
    <rPh sb="9" eb="11">
      <t>テイカ</t>
    </rPh>
    <rPh sb="26" eb="27">
      <t>モノ</t>
    </rPh>
    <phoneticPr fontId="6"/>
  </si>
  <si>
    <t>利用者ごとの口腔機能を、利用開始時に把握している</t>
    <rPh sb="0" eb="3">
      <t>リヨウシャ</t>
    </rPh>
    <rPh sb="6" eb="8">
      <t>コウクウ</t>
    </rPh>
    <rPh sb="8" eb="10">
      <t>キノウ</t>
    </rPh>
    <rPh sb="12" eb="14">
      <t>リヨウ</t>
    </rPh>
    <rPh sb="14" eb="16">
      <t>カイシ</t>
    </rPh>
    <rPh sb="16" eb="17">
      <t>ジ</t>
    </rPh>
    <rPh sb="18" eb="20">
      <t>ハアク</t>
    </rPh>
    <phoneticPr fontId="6"/>
  </si>
  <si>
    <t>言語聴覚士、歯科衛生士、看護・介護職員、生活相談員等による口腔機能改善管理指導計画の作成</t>
    <rPh sb="20" eb="25">
      <t>セイカツソウダンイン</t>
    </rPh>
    <phoneticPr fontId="6"/>
  </si>
  <si>
    <t>口腔機能改善管理指導計画・実施記録（参考様式）</t>
    <rPh sb="13" eb="15">
      <t>ジッシ</t>
    </rPh>
    <rPh sb="15" eb="17">
      <t>キロク</t>
    </rPh>
    <rPh sb="18" eb="20">
      <t>サンコウ</t>
    </rPh>
    <rPh sb="20" eb="22">
      <t>ヨウシキ</t>
    </rPh>
    <phoneticPr fontId="6"/>
  </si>
  <si>
    <t>口腔機能改善管理指導計画に実施上の問題があれば直ちに当該計画を修正している</t>
    <rPh sb="0" eb="2">
      <t>コウクウ</t>
    </rPh>
    <rPh sb="2" eb="4">
      <t>キノウ</t>
    </rPh>
    <rPh sb="4" eb="6">
      <t>カイゼン</t>
    </rPh>
    <rPh sb="6" eb="8">
      <t>カンリ</t>
    </rPh>
    <rPh sb="8" eb="10">
      <t>シドウ</t>
    </rPh>
    <rPh sb="10" eb="12">
      <t>ケイカク</t>
    </rPh>
    <rPh sb="13" eb="15">
      <t>ジッシ</t>
    </rPh>
    <rPh sb="15" eb="16">
      <t>ジョウ</t>
    </rPh>
    <rPh sb="17" eb="19">
      <t>モンダイ</t>
    </rPh>
    <rPh sb="23" eb="24">
      <t>タダ</t>
    </rPh>
    <rPh sb="26" eb="28">
      <t>トウガイ</t>
    </rPh>
    <rPh sb="28" eb="30">
      <t>ケイカク</t>
    </rPh>
    <rPh sb="31" eb="33">
      <t>シュウセイ</t>
    </rPh>
    <phoneticPr fontId="6"/>
  </si>
  <si>
    <t>利用者毎の計画の進捗状況を定期的に評価し、その結果について、介護支援専門員や医師、歯科医師への情報提供をしている</t>
    <rPh sb="23" eb="25">
      <t>ケッカ</t>
    </rPh>
    <rPh sb="30" eb="32">
      <t>カイゴ</t>
    </rPh>
    <rPh sb="32" eb="34">
      <t>シエン</t>
    </rPh>
    <rPh sb="34" eb="37">
      <t>センモンイン</t>
    </rPh>
    <rPh sb="38" eb="40">
      <t>イシ</t>
    </rPh>
    <rPh sb="41" eb="43">
      <t>シカ</t>
    </rPh>
    <rPh sb="43" eb="45">
      <t>イシ</t>
    </rPh>
    <phoneticPr fontId="6"/>
  </si>
  <si>
    <t>３月ごとに実施</t>
  </si>
  <si>
    <t>口腔機能向上サービスのモニタリング</t>
  </si>
  <si>
    <t>・口腔清潔、唾液分泌、咀嚼、嚥下、食事摂取等の口腔機能の低下が認められる状態</t>
    <rPh sb="1" eb="3">
      <t>コウクウ</t>
    </rPh>
    <rPh sb="3" eb="5">
      <t>セイケツ</t>
    </rPh>
    <rPh sb="6" eb="8">
      <t>ダエキ</t>
    </rPh>
    <rPh sb="8" eb="10">
      <t>ブンピツ</t>
    </rPh>
    <rPh sb="11" eb="13">
      <t>ソシャク</t>
    </rPh>
    <rPh sb="14" eb="16">
      <t>エンゲ</t>
    </rPh>
    <rPh sb="17" eb="19">
      <t>ショクジ</t>
    </rPh>
    <rPh sb="19" eb="21">
      <t>セッシュ</t>
    </rPh>
    <rPh sb="21" eb="22">
      <t>トウ</t>
    </rPh>
    <rPh sb="23" eb="25">
      <t>コウクウ</t>
    </rPh>
    <rPh sb="25" eb="27">
      <t>キノウ</t>
    </rPh>
    <rPh sb="28" eb="30">
      <t>テイカ</t>
    </rPh>
    <rPh sb="31" eb="32">
      <t>ミト</t>
    </rPh>
    <rPh sb="36" eb="38">
      <t>ジョウタイ</t>
    </rPh>
    <phoneticPr fontId="6"/>
  </si>
  <si>
    <t>・当該サービスを継続しないことにより、口腔機能が低下するおそれがある</t>
    <rPh sb="1" eb="3">
      <t>トウガイ</t>
    </rPh>
    <rPh sb="8" eb="10">
      <t>ケイゾク</t>
    </rPh>
    <rPh sb="19" eb="21">
      <t>コウクウ</t>
    </rPh>
    <rPh sb="21" eb="23">
      <t>キノウ</t>
    </rPh>
    <rPh sb="24" eb="26">
      <t>テイカ</t>
    </rPh>
    <phoneticPr fontId="6"/>
  </si>
  <si>
    <t>リハビリテーションマネジメントにおけるプロセス管理票</t>
    <rPh sb="23" eb="25">
      <t>カンリ</t>
    </rPh>
    <rPh sb="25" eb="26">
      <t>ヒョウ</t>
    </rPh>
    <phoneticPr fontId="2"/>
  </si>
  <si>
    <t>診療録</t>
    <rPh sb="0" eb="3">
      <t>シンリョウロク</t>
    </rPh>
    <phoneticPr fontId="4"/>
  </si>
  <si>
    <t>所要時間１時間以上２時間未満でない</t>
    <rPh sb="0" eb="2">
      <t>ショヨウ</t>
    </rPh>
    <rPh sb="2" eb="4">
      <t>ジカン</t>
    </rPh>
    <rPh sb="5" eb="7">
      <t>ジカン</t>
    </rPh>
    <rPh sb="7" eb="9">
      <t>イジョウ</t>
    </rPh>
    <rPh sb="10" eb="12">
      <t>ジカン</t>
    </rPh>
    <rPh sb="12" eb="14">
      <t>ミマン</t>
    </rPh>
    <phoneticPr fontId="4"/>
  </si>
  <si>
    <t>以下のいずれかの状態が一定期間継続している</t>
    <rPh sb="0" eb="2">
      <t>イカ</t>
    </rPh>
    <rPh sb="8" eb="10">
      <t>ジョウタイ</t>
    </rPh>
    <rPh sb="11" eb="13">
      <t>イッテイ</t>
    </rPh>
    <rPh sb="13" eb="15">
      <t>キカン</t>
    </rPh>
    <rPh sb="15" eb="17">
      <t>ケイゾク</t>
    </rPh>
    <phoneticPr fontId="4"/>
  </si>
  <si>
    <t>□　</t>
    <phoneticPr fontId="4"/>
  </si>
  <si>
    <t>配置</t>
    <rPh sb="0" eb="2">
      <t>ハイチ</t>
    </rPh>
    <phoneticPr fontId="5"/>
  </si>
  <si>
    <t>勤務実績表</t>
    <rPh sb="0" eb="2">
      <t>キンム</t>
    </rPh>
    <rPh sb="2" eb="4">
      <t>ジッセキ</t>
    </rPh>
    <rPh sb="4" eb="5">
      <t>ヒョウ</t>
    </rPh>
    <phoneticPr fontId="5"/>
  </si>
  <si>
    <t>満たす</t>
  </si>
  <si>
    <t>利用者受け入れの実績</t>
    <rPh sb="0" eb="3">
      <t>リヨウシャ</t>
    </rPh>
    <rPh sb="3" eb="4">
      <t>ウ</t>
    </rPh>
    <rPh sb="5" eb="6">
      <t>イ</t>
    </rPh>
    <rPh sb="8" eb="10">
      <t>ジッセキ</t>
    </rPh>
    <phoneticPr fontId="5"/>
  </si>
  <si>
    <t>サービス提供時間帯を通じて、専ら当該指定通所介護の提供に当たる看護職員を１名以上配置</t>
    <rPh sb="4" eb="6">
      <t>テイキョウ</t>
    </rPh>
    <rPh sb="6" eb="9">
      <t>ジカンタイ</t>
    </rPh>
    <rPh sb="10" eb="11">
      <t>ツウ</t>
    </rPh>
    <rPh sb="14" eb="15">
      <t>モッパ</t>
    </rPh>
    <rPh sb="16" eb="18">
      <t>トウガイ</t>
    </rPh>
    <rPh sb="18" eb="20">
      <t>シテイ</t>
    </rPh>
    <rPh sb="20" eb="24">
      <t>デイ</t>
    </rPh>
    <rPh sb="25" eb="27">
      <t>テイキョウ</t>
    </rPh>
    <rPh sb="28" eb="29">
      <t>ア</t>
    </rPh>
    <rPh sb="31" eb="33">
      <t>カンゴ</t>
    </rPh>
    <rPh sb="33" eb="35">
      <t>ショクイン</t>
    </rPh>
    <rPh sb="37" eb="40">
      <t>メイイジョウ</t>
    </rPh>
    <rPh sb="40" eb="42">
      <t>ハイチ</t>
    </rPh>
    <phoneticPr fontId="5"/>
  </si>
  <si>
    <t>科学的介護推進体制加算　【+40単位/月】</t>
    <rPh sb="0" eb="3">
      <t>カガクテキ</t>
    </rPh>
    <rPh sb="3" eb="5">
      <t>カイゴ</t>
    </rPh>
    <rPh sb="5" eb="7">
      <t>スイシン</t>
    </rPh>
    <rPh sb="7" eb="9">
      <t>タイセイ</t>
    </rPh>
    <rPh sb="9" eb="11">
      <t>カサン</t>
    </rPh>
    <rPh sb="16" eb="18">
      <t>タンイ</t>
    </rPh>
    <rPh sb="19" eb="20">
      <t>ツキ</t>
    </rPh>
    <phoneticPr fontId="6"/>
  </si>
  <si>
    <t>「科学的介護情報システム（LIFE）関連加算に関する基本的考え方並びに事務処理手順及び様式例の提示について」を参照</t>
    <rPh sb="1" eb="4">
      <t>カガクテキ</t>
    </rPh>
    <rPh sb="4" eb="6">
      <t>カイゴ</t>
    </rPh>
    <rPh sb="6" eb="8">
      <t>ジョウホウ</t>
    </rPh>
    <rPh sb="18" eb="20">
      <t>カンレン</t>
    </rPh>
    <rPh sb="20" eb="22">
      <t>カサン</t>
    </rPh>
    <rPh sb="23" eb="24">
      <t>カン</t>
    </rPh>
    <rPh sb="26" eb="29">
      <t>キホンテキ</t>
    </rPh>
    <rPh sb="29" eb="30">
      <t>カンガ</t>
    </rPh>
    <rPh sb="31" eb="32">
      <t>カタ</t>
    </rPh>
    <rPh sb="32" eb="33">
      <t>ナラ</t>
    </rPh>
    <rPh sb="35" eb="37">
      <t>ジム</t>
    </rPh>
    <rPh sb="37" eb="39">
      <t>ショリ</t>
    </rPh>
    <rPh sb="39" eb="41">
      <t>テジュン</t>
    </rPh>
    <rPh sb="41" eb="42">
      <t>オヨ</t>
    </rPh>
    <rPh sb="43" eb="45">
      <t>ヨウシキ</t>
    </rPh>
    <rPh sb="45" eb="46">
      <t>レイ</t>
    </rPh>
    <rPh sb="47" eb="49">
      <t>テイジ</t>
    </rPh>
    <rPh sb="55" eb="57">
      <t>サンショウ</t>
    </rPh>
    <phoneticPr fontId="6"/>
  </si>
  <si>
    <t>必要に応じて通所リハビリテーション計画を見直すなど、通所リハビリテーションの提供に当たって、上記に規定する情報その他通所リハビリテーションを適切かつ有効に提供するために必要な情報を活用している</t>
    <rPh sb="0" eb="2">
      <t>ヒツヨウ</t>
    </rPh>
    <rPh sb="3" eb="4">
      <t>オウ</t>
    </rPh>
    <rPh sb="6" eb="8">
      <t>ツウショ</t>
    </rPh>
    <rPh sb="17" eb="19">
      <t>ケイカク</t>
    </rPh>
    <rPh sb="20" eb="22">
      <t>ミナオ</t>
    </rPh>
    <rPh sb="26" eb="28">
      <t>ツウショ</t>
    </rPh>
    <rPh sb="38" eb="40">
      <t>テイキョウ</t>
    </rPh>
    <rPh sb="41" eb="42">
      <t>ア</t>
    </rPh>
    <rPh sb="46" eb="48">
      <t>ジョウキ</t>
    </rPh>
    <rPh sb="49" eb="51">
      <t>キテイ</t>
    </rPh>
    <rPh sb="53" eb="55">
      <t>ジョウホウ</t>
    </rPh>
    <rPh sb="57" eb="58">
      <t>タ</t>
    </rPh>
    <rPh sb="58" eb="60">
      <t>ツウショ</t>
    </rPh>
    <rPh sb="70" eb="72">
      <t>テキセツ</t>
    </rPh>
    <rPh sb="74" eb="76">
      <t>ユウコウ</t>
    </rPh>
    <rPh sb="77" eb="79">
      <t>テイキョウ</t>
    </rPh>
    <rPh sb="84" eb="86">
      <t>ヒツヨウ</t>
    </rPh>
    <rPh sb="87" eb="89">
      <t>ジョウホウ</t>
    </rPh>
    <rPh sb="90" eb="92">
      <t>カツヨウ</t>
    </rPh>
    <phoneticPr fontId="6"/>
  </si>
  <si>
    <t>居宅と事業所との間の送迎を行わなかった利用者の有無</t>
    <rPh sb="0" eb="2">
      <t>キョタク</t>
    </rPh>
    <rPh sb="3" eb="6">
      <t>ジギョウショ</t>
    </rPh>
    <rPh sb="8" eb="9">
      <t>アイダ</t>
    </rPh>
    <rPh sb="10" eb="12">
      <t>ソウゲイ</t>
    </rPh>
    <rPh sb="13" eb="14">
      <t>オコナ</t>
    </rPh>
    <rPh sb="19" eb="22">
      <t>リヨウシャ</t>
    </rPh>
    <rPh sb="23" eb="25">
      <t>ウム</t>
    </rPh>
    <phoneticPr fontId="4"/>
  </si>
  <si>
    <t>通所リハビリテーション計画、サービス提供の記録</t>
    <rPh sb="0" eb="2">
      <t>ツウショ</t>
    </rPh>
    <rPh sb="11" eb="13">
      <t>ケイカク</t>
    </rPh>
    <rPh sb="18" eb="20">
      <t>テイキョウ</t>
    </rPh>
    <rPh sb="21" eb="23">
      <t>キロク</t>
    </rPh>
    <phoneticPr fontId="4"/>
  </si>
  <si>
    <t>評価対象期間（算定年度の前年の１月から１２月）において、通所リハビリテーションの提供を終了した者のうち、通所介護等(指定通所リハビリテーションおよび指定介護予防通所リハビリテーションを除く)を実施した者の占める割合が100分の３超</t>
    <rPh sb="0" eb="2">
      <t>ヒョウカ</t>
    </rPh>
    <rPh sb="2" eb="4">
      <t>タイショウ</t>
    </rPh>
    <rPh sb="4" eb="6">
      <t>キカン</t>
    </rPh>
    <rPh sb="7" eb="9">
      <t>サンテイ</t>
    </rPh>
    <rPh sb="9" eb="11">
      <t>ネンド</t>
    </rPh>
    <rPh sb="12" eb="14">
      <t>ゼンネン</t>
    </rPh>
    <rPh sb="16" eb="17">
      <t>ガツ</t>
    </rPh>
    <rPh sb="21" eb="22">
      <t>ガツ</t>
    </rPh>
    <rPh sb="28" eb="30">
      <t>ツウショ</t>
    </rPh>
    <rPh sb="40" eb="42">
      <t>テイキョウ</t>
    </rPh>
    <rPh sb="43" eb="45">
      <t>シュウリョウ</t>
    </rPh>
    <rPh sb="47" eb="48">
      <t>モノ</t>
    </rPh>
    <rPh sb="52" eb="54">
      <t>ツウショ</t>
    </rPh>
    <rPh sb="54" eb="56">
      <t>カイゴ</t>
    </rPh>
    <rPh sb="56" eb="57">
      <t>トウ</t>
    </rPh>
    <rPh sb="58" eb="60">
      <t>シテイ</t>
    </rPh>
    <rPh sb="60" eb="62">
      <t>ツウショ</t>
    </rPh>
    <rPh sb="74" eb="76">
      <t>シテイ</t>
    </rPh>
    <rPh sb="76" eb="78">
      <t>カイゴ</t>
    </rPh>
    <rPh sb="78" eb="80">
      <t>ヨボウ</t>
    </rPh>
    <rPh sb="80" eb="82">
      <t>ツウショ</t>
    </rPh>
    <rPh sb="92" eb="93">
      <t>ノゾ</t>
    </rPh>
    <rPh sb="96" eb="98">
      <t>ジッシ</t>
    </rPh>
    <rPh sb="100" eb="101">
      <t>モノ</t>
    </rPh>
    <rPh sb="102" eb="103">
      <t>シ</t>
    </rPh>
    <rPh sb="105" eb="107">
      <t>ワリアイ</t>
    </rPh>
    <rPh sb="111" eb="112">
      <t>ブン</t>
    </rPh>
    <rPh sb="114" eb="115">
      <t>チョウ</t>
    </rPh>
    <phoneticPr fontId="4"/>
  </si>
  <si>
    <t>評価対象期間中に通所リハビリテーションの提供を終了した日から起算して14日以降44日以内に、通所リハビリテーション従業者が、通所リハビリテーション終了者に対して、当該通所リハビリテーション終了者の指定通所介護等の実施状況を確認し、記録している</t>
    <rPh sb="0" eb="2">
      <t>ヒョウカ</t>
    </rPh>
    <rPh sb="2" eb="4">
      <t>タイショウ</t>
    </rPh>
    <rPh sb="4" eb="6">
      <t>キカン</t>
    </rPh>
    <rPh sb="6" eb="7">
      <t>チュウ</t>
    </rPh>
    <rPh sb="8" eb="10">
      <t>ツウショ</t>
    </rPh>
    <rPh sb="20" eb="22">
      <t>テイキョウ</t>
    </rPh>
    <rPh sb="23" eb="25">
      <t>シュウリョウ</t>
    </rPh>
    <rPh sb="27" eb="28">
      <t>ヒ</t>
    </rPh>
    <rPh sb="30" eb="32">
      <t>キサン</t>
    </rPh>
    <rPh sb="36" eb="37">
      <t>ニチ</t>
    </rPh>
    <rPh sb="37" eb="39">
      <t>イコウ</t>
    </rPh>
    <rPh sb="41" eb="42">
      <t>ニチ</t>
    </rPh>
    <rPh sb="42" eb="44">
      <t>イナイ</t>
    </rPh>
    <rPh sb="46" eb="48">
      <t>ツウショ</t>
    </rPh>
    <rPh sb="57" eb="60">
      <t>ジュウギョウシャ</t>
    </rPh>
    <rPh sb="62" eb="64">
      <t>ツウショ</t>
    </rPh>
    <rPh sb="73" eb="76">
      <t>シュウリョウシャ</t>
    </rPh>
    <rPh sb="77" eb="78">
      <t>タイ</t>
    </rPh>
    <rPh sb="81" eb="83">
      <t>トウガイ</t>
    </rPh>
    <rPh sb="83" eb="85">
      <t>ツウショ</t>
    </rPh>
    <rPh sb="94" eb="97">
      <t>シュウリョウシャ</t>
    </rPh>
    <rPh sb="98" eb="100">
      <t>シテイ</t>
    </rPh>
    <rPh sb="100" eb="102">
      <t>ツウショ</t>
    </rPh>
    <rPh sb="102" eb="104">
      <t>カイゴ</t>
    </rPh>
    <rPh sb="104" eb="105">
      <t>トウ</t>
    </rPh>
    <rPh sb="106" eb="108">
      <t>ジッシ</t>
    </rPh>
    <rPh sb="108" eb="110">
      <t>ジョウキョウ</t>
    </rPh>
    <rPh sb="111" eb="113">
      <t>カクニン</t>
    </rPh>
    <rPh sb="115" eb="117">
      <t>キロク</t>
    </rPh>
    <phoneticPr fontId="4"/>
  </si>
  <si>
    <t>※なお、電話等での実施を含め確認の手法は問わない。</t>
    <rPh sb="4" eb="6">
      <t>デンワ</t>
    </rPh>
    <rPh sb="6" eb="7">
      <t>トウ</t>
    </rPh>
    <rPh sb="9" eb="11">
      <t>ジッシ</t>
    </rPh>
    <rPh sb="12" eb="13">
      <t>フク</t>
    </rPh>
    <rPh sb="14" eb="16">
      <t>カクニン</t>
    </rPh>
    <rPh sb="17" eb="19">
      <t>シュホウ</t>
    </rPh>
    <rPh sb="20" eb="21">
      <t>ト</t>
    </rPh>
    <phoneticPr fontId="4"/>
  </si>
  <si>
    <t>確認に当たって得られた情報については、リハビリテーション計画書等に記録</t>
    <phoneticPr fontId="5"/>
  </si>
  <si>
    <t>１２÷①÷②が２７％以上
①評価対象期間の利用者ごとの利用者延月数の合計
②（評価対象期間の新規利用者数の合計＋評価対象期間の新規修了者数の合計）÷２</t>
    <rPh sb="10" eb="12">
      <t>イジョウ</t>
    </rPh>
    <rPh sb="14" eb="16">
      <t>ヒョウカ</t>
    </rPh>
    <rPh sb="16" eb="18">
      <t>タイショウ</t>
    </rPh>
    <rPh sb="18" eb="20">
      <t>キカン</t>
    </rPh>
    <rPh sb="21" eb="24">
      <t>リヨウシャ</t>
    </rPh>
    <rPh sb="27" eb="30">
      <t>リヨウシャ</t>
    </rPh>
    <rPh sb="30" eb="31">
      <t>ノベ</t>
    </rPh>
    <rPh sb="31" eb="32">
      <t>ツキ</t>
    </rPh>
    <rPh sb="32" eb="33">
      <t>スウ</t>
    </rPh>
    <rPh sb="34" eb="36">
      <t>ゴウケイ</t>
    </rPh>
    <rPh sb="39" eb="41">
      <t>ヒョウカ</t>
    </rPh>
    <rPh sb="41" eb="43">
      <t>タイショウ</t>
    </rPh>
    <rPh sb="43" eb="45">
      <t>キカン</t>
    </rPh>
    <rPh sb="46" eb="48">
      <t>シンキ</t>
    </rPh>
    <rPh sb="48" eb="51">
      <t>リヨウシャ</t>
    </rPh>
    <rPh sb="51" eb="52">
      <t>スウ</t>
    </rPh>
    <rPh sb="53" eb="55">
      <t>ゴウケイ</t>
    </rPh>
    <rPh sb="56" eb="58">
      <t>ヒョウカ</t>
    </rPh>
    <rPh sb="58" eb="60">
      <t>タイショウ</t>
    </rPh>
    <rPh sb="60" eb="62">
      <t>キカン</t>
    </rPh>
    <rPh sb="63" eb="65">
      <t>シンキ</t>
    </rPh>
    <rPh sb="65" eb="67">
      <t>シュウリョウ</t>
    </rPh>
    <rPh sb="67" eb="68">
      <t>シャ</t>
    </rPh>
    <rPh sb="68" eb="69">
      <t>スウ</t>
    </rPh>
    <rPh sb="70" eb="72">
      <t>ゴウケイ</t>
    </rPh>
    <phoneticPr fontId="4"/>
  </si>
  <si>
    <t>２７％以上</t>
    <rPh sb="3" eb="5">
      <t>イジョウ</t>
    </rPh>
    <phoneticPr fontId="4"/>
  </si>
  <si>
    <t>通所リハビリテーション終了者が指定通所介護等の事業所へ移行するにあたり、当該利用者のリハビリテーション計画書を移行先の事業所へ提供している</t>
    <rPh sb="0" eb="2">
      <t>ツウショ</t>
    </rPh>
    <rPh sb="11" eb="14">
      <t>シュウリョウシャ</t>
    </rPh>
    <rPh sb="15" eb="17">
      <t>シテイ</t>
    </rPh>
    <rPh sb="17" eb="19">
      <t>ツウショ</t>
    </rPh>
    <rPh sb="19" eb="21">
      <t>カイゴ</t>
    </rPh>
    <rPh sb="21" eb="22">
      <t>トウ</t>
    </rPh>
    <rPh sb="23" eb="26">
      <t>ジギョウショ</t>
    </rPh>
    <rPh sb="27" eb="29">
      <t>イコウ</t>
    </rPh>
    <rPh sb="36" eb="38">
      <t>トウガイ</t>
    </rPh>
    <rPh sb="38" eb="41">
      <t>リヨウシャ</t>
    </rPh>
    <rPh sb="51" eb="54">
      <t>ケイカクショ</t>
    </rPh>
    <rPh sb="55" eb="57">
      <t>イコウ</t>
    </rPh>
    <rPh sb="57" eb="58">
      <t>サキ</t>
    </rPh>
    <rPh sb="59" eb="62">
      <t>ジギョウショ</t>
    </rPh>
    <rPh sb="63" eb="65">
      <t>テイキョウ</t>
    </rPh>
    <phoneticPr fontId="4"/>
  </si>
  <si>
    <t>リハビリテーション計画書等の情報の提供について、利用者の同意を得ている</t>
    <rPh sb="9" eb="12">
      <t>ケイカクショ</t>
    </rPh>
    <rPh sb="12" eb="13">
      <t>トウ</t>
    </rPh>
    <rPh sb="14" eb="16">
      <t>ジョウホウ</t>
    </rPh>
    <rPh sb="17" eb="19">
      <t>テイキョウ</t>
    </rPh>
    <rPh sb="24" eb="27">
      <t>リヨウシャ</t>
    </rPh>
    <rPh sb="28" eb="30">
      <t>ドウイ</t>
    </rPh>
    <rPh sb="31" eb="32">
      <t>エ</t>
    </rPh>
    <phoneticPr fontId="4"/>
  </si>
  <si>
    <t>・介護職員のうち介護福祉士の数</t>
    <rPh sb="1" eb="3">
      <t>カイゴ</t>
    </rPh>
    <rPh sb="3" eb="5">
      <t>ショクイン</t>
    </rPh>
    <rPh sb="8" eb="10">
      <t>カイゴ</t>
    </rPh>
    <rPh sb="10" eb="13">
      <t>フクシシ</t>
    </rPh>
    <rPh sb="14" eb="15">
      <t>カズ</t>
    </rPh>
    <phoneticPr fontId="6"/>
  </si>
  <si>
    <t>７割以上</t>
    <rPh sb="1" eb="4">
      <t>ワリイジョウ</t>
    </rPh>
    <phoneticPr fontId="6"/>
  </si>
  <si>
    <t>２.５割以上</t>
    <rPh sb="3" eb="6">
      <t>ワリイジョウ</t>
    </rPh>
    <phoneticPr fontId="6"/>
  </si>
  <si>
    <t>５割以上</t>
    <rPh sb="1" eb="4">
      <t>ワリイジョウ</t>
    </rPh>
    <phoneticPr fontId="5"/>
  </si>
  <si>
    <t>４割以上</t>
    <rPh sb="1" eb="4">
      <t>ワリイジョウ</t>
    </rPh>
    <phoneticPr fontId="6"/>
  </si>
  <si>
    <t>・指定通所リハビリテーションを利用者に直接提供する職員の総数のうち、勤続年数７年以上の職員の数</t>
    <rPh sb="1" eb="3">
      <t>シテイ</t>
    </rPh>
    <rPh sb="3" eb="5">
      <t>ツウショ</t>
    </rPh>
    <rPh sb="15" eb="18">
      <t>リヨウシャ</t>
    </rPh>
    <rPh sb="19" eb="21">
      <t>チョクセツ</t>
    </rPh>
    <rPh sb="21" eb="23">
      <t>テイキョウ</t>
    </rPh>
    <rPh sb="25" eb="27">
      <t>ショクイン</t>
    </rPh>
    <rPh sb="28" eb="30">
      <t>ソウスウ</t>
    </rPh>
    <rPh sb="34" eb="36">
      <t>キンゾク</t>
    </rPh>
    <rPh sb="36" eb="38">
      <t>ネンスウ</t>
    </rPh>
    <rPh sb="39" eb="40">
      <t>ネン</t>
    </rPh>
    <rPh sb="40" eb="42">
      <t>イジョウ</t>
    </rPh>
    <rPh sb="43" eb="45">
      <t>ショクイン</t>
    </rPh>
    <rPh sb="46" eb="47">
      <t>カズ</t>
    </rPh>
    <phoneticPr fontId="6"/>
  </si>
  <si>
    <t>３割以上</t>
    <rPh sb="1" eb="4">
      <t>ワリイジョウ</t>
    </rPh>
    <phoneticPr fontId="6"/>
  </si>
  <si>
    <t>なし</t>
  </si>
  <si>
    <t>適正に納付</t>
  </si>
  <si>
    <t>就業規則等</t>
    <rPh sb="0" eb="2">
      <t>シュウギョウ</t>
    </rPh>
    <rPh sb="2" eb="4">
      <t>キソク</t>
    </rPh>
    <rPh sb="4" eb="5">
      <t>トウ</t>
    </rPh>
    <phoneticPr fontId="4"/>
  </si>
  <si>
    <t>実績報告書</t>
  </si>
  <si>
    <t>介護予防通所リハビリテーション費　各種加算等自己点検表</t>
    <rPh sb="0" eb="2">
      <t>カイゴ</t>
    </rPh>
    <rPh sb="17" eb="19">
      <t>カクシュ</t>
    </rPh>
    <rPh sb="19" eb="21">
      <t>カサン</t>
    </rPh>
    <rPh sb="21" eb="22">
      <t>トウ</t>
    </rPh>
    <rPh sb="22" eb="24">
      <t>ジコ</t>
    </rPh>
    <rPh sb="24" eb="27">
      <t>テンケンヒョウ</t>
    </rPh>
    <phoneticPr fontId="4"/>
  </si>
  <si>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4"/>
  </si>
  <si>
    <t>同一建物減算</t>
    <rPh sb="0" eb="2">
      <t>ドウイツ</t>
    </rPh>
    <rPh sb="2" eb="4">
      <t>タテモノ</t>
    </rPh>
    <rPh sb="4" eb="6">
      <t>ゲンサン</t>
    </rPh>
    <phoneticPr fontId="4"/>
  </si>
  <si>
    <t>事業所と同一建物に居住または同一建物から通所</t>
    <rPh sb="0" eb="3">
      <t>ジギョウショ</t>
    </rPh>
    <rPh sb="4" eb="6">
      <t>ドウイツ</t>
    </rPh>
    <rPh sb="6" eb="8">
      <t>タテモノ</t>
    </rPh>
    <rPh sb="9" eb="11">
      <t>キョジュウ</t>
    </rPh>
    <rPh sb="14" eb="16">
      <t>ドウイツ</t>
    </rPh>
    <rPh sb="16" eb="18">
      <t>タテモノ</t>
    </rPh>
    <rPh sb="20" eb="22">
      <t>ツウショ</t>
    </rPh>
    <phoneticPr fontId="4"/>
  </si>
  <si>
    <t>１月あたり
562単位</t>
    <rPh sb="1" eb="2">
      <t>ガツ</t>
    </rPh>
    <rPh sb="9" eb="11">
      <t>タンイ</t>
    </rPh>
    <phoneticPr fontId="4"/>
  </si>
  <si>
    <t>生活行為向上リハビリテーション計画</t>
    <rPh sb="0" eb="2">
      <t>セイカツ</t>
    </rPh>
    <rPh sb="2" eb="4">
      <t>コウイ</t>
    </rPh>
    <rPh sb="4" eb="6">
      <t>コウジョウ</t>
    </rPh>
    <rPh sb="15" eb="17">
      <t>ケイカク</t>
    </rPh>
    <phoneticPr fontId="4"/>
  </si>
  <si>
    <t>リハビリテーション実施計画</t>
    <rPh sb="9" eb="11">
      <t>ジッシ</t>
    </rPh>
    <rPh sb="11" eb="13">
      <t>ケイカク</t>
    </rPh>
    <phoneticPr fontId="4"/>
  </si>
  <si>
    <t>生活行為向上リハビリテーションの提供終了前１月以内には、リハビリテーション会議を開催し、リハビリテーションの成果、他のサービスへの意向に向けた支援計画を、利用者または、その家族、構成員に説明</t>
    <rPh sb="0" eb="2">
      <t>セイカツ</t>
    </rPh>
    <rPh sb="2" eb="4">
      <t>コウイ</t>
    </rPh>
    <rPh sb="4" eb="6">
      <t>コウジョウ</t>
    </rPh>
    <rPh sb="16" eb="18">
      <t>テイキョウ</t>
    </rPh>
    <rPh sb="18" eb="20">
      <t>シュウリョウ</t>
    </rPh>
    <rPh sb="20" eb="21">
      <t>ゼン</t>
    </rPh>
    <rPh sb="22" eb="23">
      <t>ガツ</t>
    </rPh>
    <rPh sb="23" eb="25">
      <t>イナイ</t>
    </rPh>
    <rPh sb="37" eb="39">
      <t>カイギ</t>
    </rPh>
    <rPh sb="40" eb="42">
      <t>カイサイ</t>
    </rPh>
    <rPh sb="54" eb="56">
      <t>セイカ</t>
    </rPh>
    <rPh sb="57" eb="58">
      <t>タ</t>
    </rPh>
    <rPh sb="65" eb="67">
      <t>イコウ</t>
    </rPh>
    <rPh sb="68" eb="69">
      <t>ム</t>
    </rPh>
    <rPh sb="71" eb="73">
      <t>シエン</t>
    </rPh>
    <rPh sb="73" eb="75">
      <t>ケイカク</t>
    </rPh>
    <rPh sb="77" eb="80">
      <t>リヨウシャ</t>
    </rPh>
    <rPh sb="86" eb="88">
      <t>カゾク</t>
    </rPh>
    <rPh sb="89" eb="92">
      <t>コウセイイン</t>
    </rPh>
    <rPh sb="93" eb="95">
      <t>セツメイ</t>
    </rPh>
    <phoneticPr fontId="15"/>
  </si>
  <si>
    <t>指定介護予防通所リハビリテーション事業所の医師または医師の指示を受けた理学療法士、作業療法士もしくは言語聴覚士が当該利用者の居宅を訪問し生活行為に関する評価をおおむね１月に１回以上実施</t>
    <rPh sb="0" eb="2">
      <t>シテイ</t>
    </rPh>
    <rPh sb="2" eb="4">
      <t>カイゴ</t>
    </rPh>
    <rPh sb="4" eb="6">
      <t>ヨボウ</t>
    </rPh>
    <rPh sb="6" eb="8">
      <t>ツウショ</t>
    </rPh>
    <rPh sb="17" eb="20">
      <t>ジギョウショ</t>
    </rPh>
    <rPh sb="21" eb="23">
      <t>イシ</t>
    </rPh>
    <rPh sb="26" eb="28">
      <t>イシ</t>
    </rPh>
    <rPh sb="29" eb="31">
      <t>シジ</t>
    </rPh>
    <rPh sb="32" eb="33">
      <t>ウ</t>
    </rPh>
    <rPh sb="35" eb="40">
      <t>リガクリョウホウシ</t>
    </rPh>
    <rPh sb="41" eb="46">
      <t>サギョウリョウホウシ</t>
    </rPh>
    <rPh sb="50" eb="55">
      <t>ゲンゴチョウカクシ</t>
    </rPh>
    <rPh sb="56" eb="58">
      <t>トウガイ</t>
    </rPh>
    <rPh sb="58" eb="60">
      <t>リヨウ</t>
    </rPh>
    <rPh sb="60" eb="61">
      <t>シャ</t>
    </rPh>
    <rPh sb="62" eb="64">
      <t>キョタク</t>
    </rPh>
    <rPh sb="65" eb="67">
      <t>ホウモン</t>
    </rPh>
    <rPh sb="68" eb="70">
      <t>セイカツ</t>
    </rPh>
    <rPh sb="70" eb="72">
      <t>コウイ</t>
    </rPh>
    <rPh sb="73" eb="74">
      <t>カン</t>
    </rPh>
    <rPh sb="76" eb="78">
      <t>ヒョウカ</t>
    </rPh>
    <rPh sb="84" eb="85">
      <t>ツキ</t>
    </rPh>
    <rPh sb="87" eb="90">
      <t>カイイジョウ</t>
    </rPh>
    <rPh sb="90" eb="92">
      <t>ジッシ</t>
    </rPh>
    <phoneticPr fontId="4"/>
  </si>
  <si>
    <t>利用者数に対するＰＴ、ＯＴまたはＳＴの数</t>
    <rPh sb="0" eb="3">
      <t>リヨウシャ</t>
    </rPh>
    <rPh sb="3" eb="4">
      <t>スウ</t>
    </rPh>
    <rPh sb="5" eb="6">
      <t>タイ</t>
    </rPh>
    <rPh sb="19" eb="20">
      <t>カズ</t>
    </rPh>
    <phoneticPr fontId="15"/>
  </si>
  <si>
    <t>事業所評価加算との併算定不可</t>
    <rPh sb="0" eb="3">
      <t>ジギョウショ</t>
    </rPh>
    <rPh sb="3" eb="5">
      <t>ヒョウカ</t>
    </rPh>
    <rPh sb="5" eb="7">
      <t>カサン</t>
    </rPh>
    <rPh sb="9" eb="10">
      <t>ヘイ</t>
    </rPh>
    <rPh sb="10" eb="12">
      <t>サンテイ</t>
    </rPh>
    <rPh sb="12" eb="14">
      <t>フカ</t>
    </rPh>
    <phoneticPr fontId="4"/>
  </si>
  <si>
    <t>実施</t>
  </si>
  <si>
    <t>栄養改善加算または選択的サービス複数実施加算との併算不可</t>
    <rPh sb="0" eb="2">
      <t>エイヨウ</t>
    </rPh>
    <rPh sb="2" eb="4">
      <t>カイゼン</t>
    </rPh>
    <rPh sb="4" eb="6">
      <t>カサン</t>
    </rPh>
    <rPh sb="9" eb="12">
      <t>センタクテキ</t>
    </rPh>
    <rPh sb="16" eb="18">
      <t>フクスウ</t>
    </rPh>
    <rPh sb="18" eb="20">
      <t>ジッシ</t>
    </rPh>
    <rPh sb="20" eb="22">
      <t>カサン</t>
    </rPh>
    <rPh sb="24" eb="25">
      <t>ヘイ</t>
    </rPh>
    <rPh sb="25" eb="26">
      <t>サン</t>
    </rPh>
    <rPh sb="26" eb="28">
      <t>フカ</t>
    </rPh>
    <phoneticPr fontId="6"/>
  </si>
  <si>
    <t>栄養スクリーニングまたは栄養スクリーニング・アセスメント・モニタリング(参考様式)</t>
    <rPh sb="0" eb="2">
      <t>エイヨウ</t>
    </rPh>
    <rPh sb="12" eb="14">
      <t>エイヨウ</t>
    </rPh>
    <rPh sb="36" eb="38">
      <t>サンコウ</t>
    </rPh>
    <rPh sb="38" eb="40">
      <t>ヨウシキ</t>
    </rPh>
    <phoneticPr fontId="5"/>
  </si>
  <si>
    <t>必要に応じて当該利用者の居宅に訪問している</t>
    <rPh sb="0" eb="2">
      <t>ヒツヨウ</t>
    </rPh>
    <rPh sb="3" eb="4">
      <t>オウ</t>
    </rPh>
    <rPh sb="6" eb="8">
      <t>トウガイ</t>
    </rPh>
    <rPh sb="8" eb="11">
      <t>リヨウシャ</t>
    </rPh>
    <rPh sb="12" eb="14">
      <t>キョタク</t>
    </rPh>
    <rPh sb="15" eb="17">
      <t>ホウモン</t>
    </rPh>
    <phoneticPr fontId="4"/>
  </si>
  <si>
    <t>管理栄養士または関連職種は、体重等の栄養状態の改善状況、栄養補給量等をモニタリングし、総合的な評価判定を行う</t>
    <rPh sb="0" eb="2">
      <t>カンリ</t>
    </rPh>
    <rPh sb="2" eb="5">
      <t>エイヨウシ</t>
    </rPh>
    <rPh sb="8" eb="10">
      <t>カンレン</t>
    </rPh>
    <rPh sb="10" eb="12">
      <t>ショクシュ</t>
    </rPh>
    <rPh sb="14" eb="16">
      <t>タイジュウ</t>
    </rPh>
    <rPh sb="16" eb="17">
      <t>トウ</t>
    </rPh>
    <rPh sb="18" eb="20">
      <t>エイヨウ</t>
    </rPh>
    <rPh sb="20" eb="22">
      <t>ジョウタイ</t>
    </rPh>
    <rPh sb="23" eb="25">
      <t>カイゼン</t>
    </rPh>
    <rPh sb="25" eb="27">
      <t>ジョウキョウ</t>
    </rPh>
    <rPh sb="28" eb="30">
      <t>エイヨウ</t>
    </rPh>
    <rPh sb="30" eb="32">
      <t>ホキュウ</t>
    </rPh>
    <rPh sb="32" eb="33">
      <t>リョウ</t>
    </rPh>
    <rPh sb="33" eb="34">
      <t>トウ</t>
    </rPh>
    <rPh sb="43" eb="46">
      <t>ソウゴウテキ</t>
    </rPh>
    <rPh sb="47" eb="49">
      <t>ヒョウカ</t>
    </rPh>
    <rPh sb="49" eb="51">
      <t>ハンテイ</t>
    </rPh>
    <rPh sb="52" eb="53">
      <t>オコナ</t>
    </rPh>
    <phoneticPr fontId="4"/>
  </si>
  <si>
    <t>計画の変更が必要な場合には、管理栄養士は、居宅介護支援専門員に計画の変更を提案し、担当者会議等において計画の変更を実施するとともに、利用者または家族へ説明し同意</t>
    <rPh sb="0" eb="2">
      <t>ケイカク</t>
    </rPh>
    <rPh sb="3" eb="5">
      <t>ヘンコウ</t>
    </rPh>
    <rPh sb="6" eb="8">
      <t>ヒツヨウ</t>
    </rPh>
    <rPh sb="9" eb="11">
      <t>バアイ</t>
    </rPh>
    <rPh sb="14" eb="16">
      <t>カンリ</t>
    </rPh>
    <rPh sb="16" eb="19">
      <t>エイヨウシ</t>
    </rPh>
    <rPh sb="21" eb="23">
      <t>キョタク</t>
    </rPh>
    <rPh sb="23" eb="25">
      <t>カイゴ</t>
    </rPh>
    <rPh sb="25" eb="27">
      <t>シエン</t>
    </rPh>
    <rPh sb="27" eb="30">
      <t>センモンイン</t>
    </rPh>
    <rPh sb="31" eb="33">
      <t>ケイカク</t>
    </rPh>
    <rPh sb="34" eb="36">
      <t>ヘンコウ</t>
    </rPh>
    <rPh sb="37" eb="39">
      <t>テイアン</t>
    </rPh>
    <rPh sb="41" eb="44">
      <t>タントウシャ</t>
    </rPh>
    <rPh sb="44" eb="46">
      <t>カイギ</t>
    </rPh>
    <rPh sb="46" eb="47">
      <t>トウ</t>
    </rPh>
    <rPh sb="51" eb="53">
      <t>ケイカク</t>
    </rPh>
    <rPh sb="54" eb="56">
      <t>ヘンコウ</t>
    </rPh>
    <rPh sb="57" eb="59">
      <t>ジッシ</t>
    </rPh>
    <rPh sb="66" eb="69">
      <t>リヨウシャ</t>
    </rPh>
    <rPh sb="72" eb="74">
      <t>カゾク</t>
    </rPh>
    <rPh sb="75" eb="77">
      <t>セツメイ</t>
    </rPh>
    <rPh sb="78" eb="80">
      <t>ドウイ</t>
    </rPh>
    <phoneticPr fontId="5"/>
  </si>
  <si>
    <t>利用者の終了時には、総合的な評価を行い、その結果を利用者または家族に説明、必要に応じて関係機関との連携を図る</t>
    <rPh sb="0" eb="3">
      <t>リヨウシャ</t>
    </rPh>
    <rPh sb="4" eb="7">
      <t>シュウリョウジ</t>
    </rPh>
    <rPh sb="10" eb="13">
      <t>ソウゴウテキ</t>
    </rPh>
    <rPh sb="14" eb="16">
      <t>ヒョウカ</t>
    </rPh>
    <rPh sb="17" eb="18">
      <t>オコナ</t>
    </rPh>
    <rPh sb="22" eb="24">
      <t>ケッカ</t>
    </rPh>
    <rPh sb="25" eb="28">
      <t>リヨウシャ</t>
    </rPh>
    <rPh sb="31" eb="33">
      <t>カゾク</t>
    </rPh>
    <rPh sb="34" eb="36">
      <t>セツメイ</t>
    </rPh>
    <rPh sb="37" eb="39">
      <t>ヒツヨウ</t>
    </rPh>
    <rPh sb="40" eb="41">
      <t>オウ</t>
    </rPh>
    <rPh sb="43" eb="45">
      <t>カンケイ</t>
    </rPh>
    <rPh sb="45" eb="47">
      <t>キカン</t>
    </rPh>
    <rPh sb="49" eb="51">
      <t>レンケイ</t>
    </rPh>
    <rPh sb="52" eb="53">
      <t>ハカ</t>
    </rPh>
    <phoneticPr fontId="5"/>
  </si>
  <si>
    <t>・むせやすい</t>
  </si>
  <si>
    <t>栄養アセスメント加算を算定している、または当該利用者が栄養改善加算もしくは選択的サービス複数実施加算の算定にかかる栄養改善サービスを受けている間である、もしくは当該栄養改善サービスが終了した日の属する月である</t>
    <rPh sb="8" eb="10">
      <t>カサン</t>
    </rPh>
    <rPh sb="11" eb="13">
      <t>サンテイ</t>
    </rPh>
    <rPh sb="21" eb="23">
      <t>トウガイ</t>
    </rPh>
    <rPh sb="23" eb="26">
      <t>リヨウシャ</t>
    </rPh>
    <rPh sb="27" eb="29">
      <t>エイヨウ</t>
    </rPh>
    <rPh sb="29" eb="31">
      <t>カイゼン</t>
    </rPh>
    <rPh sb="31" eb="33">
      <t>カサン</t>
    </rPh>
    <rPh sb="37" eb="40">
      <t>センタクテキ</t>
    </rPh>
    <rPh sb="44" eb="46">
      <t>フクスウ</t>
    </rPh>
    <rPh sb="46" eb="48">
      <t>ジッシ</t>
    </rPh>
    <rPh sb="48" eb="50">
      <t>カサン</t>
    </rPh>
    <rPh sb="51" eb="53">
      <t>サンテイ</t>
    </rPh>
    <rPh sb="57" eb="59">
      <t>エイヨウ</t>
    </rPh>
    <rPh sb="59" eb="61">
      <t>カイゼン</t>
    </rPh>
    <rPh sb="66" eb="67">
      <t>ウ</t>
    </rPh>
    <rPh sb="71" eb="72">
      <t>アイダ</t>
    </rPh>
    <rPh sb="80" eb="82">
      <t>トウガイ</t>
    </rPh>
    <rPh sb="82" eb="84">
      <t>エイヨウ</t>
    </rPh>
    <rPh sb="84" eb="86">
      <t>カイゼン</t>
    </rPh>
    <rPh sb="91" eb="93">
      <t>シュウリョウ</t>
    </rPh>
    <rPh sb="95" eb="96">
      <t>ヒ</t>
    </rPh>
    <rPh sb="97" eb="98">
      <t>ゾク</t>
    </rPh>
    <rPh sb="100" eb="101">
      <t>ツキ</t>
    </rPh>
    <phoneticPr fontId="4"/>
  </si>
  <si>
    <t>当該利用者が口腔機能向上加算もしくは選択的サービス複数実施加算の算定にかかる口腔機能向上サービスを受けているあいだである、または当該口腔機能向上サービスが終了した日の属する月である</t>
    <rPh sb="0" eb="2">
      <t>トウガイ</t>
    </rPh>
    <rPh sb="2" eb="5">
      <t>リヨウシャ</t>
    </rPh>
    <rPh sb="6" eb="8">
      <t>コウクウ</t>
    </rPh>
    <rPh sb="8" eb="10">
      <t>キノウ</t>
    </rPh>
    <rPh sb="10" eb="12">
      <t>コウジョウ</t>
    </rPh>
    <rPh sb="12" eb="14">
      <t>カサン</t>
    </rPh>
    <rPh sb="18" eb="21">
      <t>センタクテキ</t>
    </rPh>
    <rPh sb="25" eb="27">
      <t>フクスウ</t>
    </rPh>
    <rPh sb="27" eb="29">
      <t>ジッシ</t>
    </rPh>
    <rPh sb="29" eb="31">
      <t>カサン</t>
    </rPh>
    <rPh sb="32" eb="34">
      <t>サンテイ</t>
    </rPh>
    <rPh sb="38" eb="40">
      <t>コウクウ</t>
    </rPh>
    <rPh sb="40" eb="42">
      <t>キノウ</t>
    </rPh>
    <rPh sb="42" eb="44">
      <t>コウジョウ</t>
    </rPh>
    <rPh sb="49" eb="50">
      <t>ウ</t>
    </rPh>
    <rPh sb="64" eb="66">
      <t>トウガイ</t>
    </rPh>
    <rPh sb="66" eb="68">
      <t>コウクウ</t>
    </rPh>
    <rPh sb="68" eb="70">
      <t>キノウ</t>
    </rPh>
    <rPh sb="70" eb="72">
      <t>コウジョウ</t>
    </rPh>
    <rPh sb="77" eb="79">
      <t>シュウリョウ</t>
    </rPh>
    <rPh sb="81" eb="82">
      <t>ヒ</t>
    </rPh>
    <rPh sb="83" eb="84">
      <t>ゾク</t>
    </rPh>
    <rPh sb="86" eb="87">
      <t>ツキ</t>
    </rPh>
    <phoneticPr fontId="4"/>
  </si>
  <si>
    <t>口腔・栄養スクリーニング加算に基づく口腔スクリーニングまたは栄養スクリーニングの結果、栄養改善加算もしくは選択的サービス複数実施加算の算定にかかる口腔機能向上サービスの提供が必要だと判断された場合は、口腔・栄養スクリーニング加算の算定月でも栄養改善加算、口腔機能向上加算または選択的サービス複数実施加算を算定可能</t>
    <rPh sb="0" eb="2">
      <t>コウクウ</t>
    </rPh>
    <rPh sb="3" eb="5">
      <t>エイヨウ</t>
    </rPh>
    <rPh sb="12" eb="14">
      <t>カサン</t>
    </rPh>
    <rPh sb="15" eb="16">
      <t>モト</t>
    </rPh>
    <rPh sb="18" eb="20">
      <t>コウクウ</t>
    </rPh>
    <rPh sb="30" eb="32">
      <t>エイヨウ</t>
    </rPh>
    <rPh sb="40" eb="42">
      <t>ケッカ</t>
    </rPh>
    <rPh sb="43" eb="45">
      <t>エイヨウ</t>
    </rPh>
    <rPh sb="45" eb="47">
      <t>カイゼン</t>
    </rPh>
    <rPh sb="47" eb="49">
      <t>カサン</t>
    </rPh>
    <rPh sb="53" eb="56">
      <t>センタクテキ</t>
    </rPh>
    <rPh sb="60" eb="62">
      <t>フクスウ</t>
    </rPh>
    <rPh sb="62" eb="64">
      <t>ジッシ</t>
    </rPh>
    <rPh sb="64" eb="66">
      <t>カサン</t>
    </rPh>
    <rPh sb="67" eb="69">
      <t>サンテイ</t>
    </rPh>
    <rPh sb="73" eb="75">
      <t>コウクウ</t>
    </rPh>
    <rPh sb="75" eb="77">
      <t>キノウ</t>
    </rPh>
    <rPh sb="77" eb="79">
      <t>コウジョウ</t>
    </rPh>
    <rPh sb="84" eb="86">
      <t>テイキョウ</t>
    </rPh>
    <rPh sb="87" eb="89">
      <t>ヒツヨウ</t>
    </rPh>
    <rPh sb="91" eb="93">
      <t>ハンダン</t>
    </rPh>
    <rPh sb="96" eb="98">
      <t>バアイ</t>
    </rPh>
    <rPh sb="100" eb="102">
      <t>コウクウ</t>
    </rPh>
    <rPh sb="103" eb="105">
      <t>エイヨウ</t>
    </rPh>
    <rPh sb="112" eb="114">
      <t>カサン</t>
    </rPh>
    <rPh sb="115" eb="117">
      <t>サンテイ</t>
    </rPh>
    <rPh sb="117" eb="118">
      <t>ヅキ</t>
    </rPh>
    <rPh sb="120" eb="122">
      <t>エイヨウ</t>
    </rPh>
    <rPh sb="122" eb="124">
      <t>カイゼン</t>
    </rPh>
    <rPh sb="124" eb="126">
      <t>カサン</t>
    </rPh>
    <rPh sb="127" eb="129">
      <t>コウクウ</t>
    </rPh>
    <rPh sb="129" eb="131">
      <t>キノウ</t>
    </rPh>
    <rPh sb="131" eb="133">
      <t>コウジョウ</t>
    </rPh>
    <rPh sb="133" eb="135">
      <t>カサン</t>
    </rPh>
    <rPh sb="138" eb="141">
      <t>センタクテキ</t>
    </rPh>
    <rPh sb="145" eb="147">
      <t>フクスウ</t>
    </rPh>
    <rPh sb="147" eb="149">
      <t>ジッシ</t>
    </rPh>
    <rPh sb="149" eb="151">
      <t>カサン</t>
    </rPh>
    <rPh sb="152" eb="154">
      <t>サンテイ</t>
    </rPh>
    <rPh sb="154" eb="156">
      <t>カノウ</t>
    </rPh>
    <phoneticPr fontId="6"/>
  </si>
  <si>
    <t>自己点検シート（通所リハビリテーション・介護予防通所リハビリテーション）</t>
    <rPh sb="0" eb="2">
      <t>ジコ</t>
    </rPh>
    <rPh sb="2" eb="4">
      <t>テンケン</t>
    </rPh>
    <rPh sb="8" eb="10">
      <t>ツウショ</t>
    </rPh>
    <rPh sb="20" eb="22">
      <t>カイゴ</t>
    </rPh>
    <rPh sb="22" eb="24">
      <t>ヨボウ</t>
    </rPh>
    <rPh sb="24" eb="26">
      <t>ツウショ</t>
    </rPh>
    <phoneticPr fontId="4"/>
  </si>
  <si>
    <t>法　人　名</t>
    <rPh sb="0" eb="1">
      <t>ホウ</t>
    </rPh>
    <rPh sb="2" eb="3">
      <t>ヒト</t>
    </rPh>
    <rPh sb="4" eb="5">
      <t>メイ</t>
    </rPh>
    <phoneticPr fontId="4"/>
  </si>
  <si>
    <t>施設・事業所名</t>
    <rPh sb="0" eb="2">
      <t>シセツ</t>
    </rPh>
    <rPh sb="3" eb="6">
      <t>ジギョウショ</t>
    </rPh>
    <rPh sb="6" eb="7">
      <t>メイ</t>
    </rPh>
    <phoneticPr fontId="4"/>
  </si>
  <si>
    <t>サービス種別</t>
    <rPh sb="4" eb="6">
      <t>シュベツ</t>
    </rPh>
    <phoneticPr fontId="4"/>
  </si>
  <si>
    <t>住　　　所</t>
    <rPh sb="0" eb="1">
      <t>ジュウ</t>
    </rPh>
    <rPh sb="4" eb="5">
      <t>ショ</t>
    </rPh>
    <phoneticPr fontId="4"/>
  </si>
  <si>
    <t>管　理　者</t>
    <rPh sb="0" eb="1">
      <t>カン</t>
    </rPh>
    <rPh sb="2" eb="3">
      <t>リ</t>
    </rPh>
    <rPh sb="4" eb="5">
      <t>モノ</t>
    </rPh>
    <phoneticPr fontId="4"/>
  </si>
  <si>
    <t>記入担当者</t>
    <rPh sb="0" eb="2">
      <t>キニュウ</t>
    </rPh>
    <rPh sb="2" eb="5">
      <t>タントウシャ</t>
    </rPh>
    <phoneticPr fontId="4"/>
  </si>
  <si>
    <t>確認事項</t>
    <rPh sb="0" eb="2">
      <t>カクニン</t>
    </rPh>
    <rPh sb="2" eb="4">
      <t>ジコウ</t>
    </rPh>
    <phoneticPr fontId="4"/>
  </si>
  <si>
    <t>根拠条文</t>
    <rPh sb="0" eb="2">
      <t>コンキョ</t>
    </rPh>
    <rPh sb="2" eb="4">
      <t>ジョウブン</t>
    </rPh>
    <phoneticPr fontId="4"/>
  </si>
  <si>
    <t>適</t>
    <rPh sb="0" eb="1">
      <t>テキ</t>
    </rPh>
    <phoneticPr fontId="4"/>
  </si>
  <si>
    <t>不適</t>
    <rPh sb="0" eb="2">
      <t>フテキ</t>
    </rPh>
    <phoneticPr fontId="4"/>
  </si>
  <si>
    <t>事例
なし</t>
    <rPh sb="0" eb="2">
      <t>ジレイ</t>
    </rPh>
    <phoneticPr fontId="4"/>
  </si>
  <si>
    <t>Ⅰ　人員基準</t>
    <rPh sb="2" eb="4">
      <t>ジンイン</t>
    </rPh>
    <rPh sb="4" eb="6">
      <t>キジュン</t>
    </rPh>
    <phoneticPr fontId="4"/>
  </si>
  <si>
    <t>従業者</t>
    <rPh sb="0" eb="3">
      <t>ジュウギョウシャ</t>
    </rPh>
    <phoneticPr fontId="4"/>
  </si>
  <si>
    <t>【医師】</t>
    <rPh sb="1" eb="3">
      <t>イシ</t>
    </rPh>
    <phoneticPr fontId="4"/>
  </si>
  <si>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4"/>
  </si>
  <si>
    <t>　通所リハビリテーションの提供に当たらせるために必要な専任の常勤医師を１人以上配置していますか。</t>
    <rPh sb="1" eb="3">
      <t>ツウショ</t>
    </rPh>
    <rPh sb="13" eb="15">
      <t>テイキョウ</t>
    </rPh>
    <rPh sb="16" eb="17">
      <t>ア</t>
    </rPh>
    <rPh sb="24" eb="26">
      <t>ヒツヨウ</t>
    </rPh>
    <rPh sb="27" eb="29">
      <t>センニン</t>
    </rPh>
    <rPh sb="30" eb="32">
      <t>ジョウキン</t>
    </rPh>
    <rPh sb="32" eb="34">
      <t>イシ</t>
    </rPh>
    <rPh sb="36" eb="39">
      <t>ニンイジョウ</t>
    </rPh>
    <rPh sb="39" eb="41">
      <t>ハイチ</t>
    </rPh>
    <phoneticPr fontId="4"/>
  </si>
  <si>
    <t>【理学療法士・作業療法士・言語聴覚士、看護師・准看護師・介護職員】</t>
    <rPh sb="1" eb="3">
      <t>リガク</t>
    </rPh>
    <rPh sb="3" eb="6">
      <t>リョウホウシ</t>
    </rPh>
    <rPh sb="7" eb="9">
      <t>サギョウ</t>
    </rPh>
    <rPh sb="9" eb="12">
      <t>リョウホウシ</t>
    </rPh>
    <rPh sb="13" eb="18">
      <t>ゲンゴチョウカクシ</t>
    </rPh>
    <rPh sb="19" eb="22">
      <t>カンゴシ</t>
    </rPh>
    <rPh sb="23" eb="27">
      <t>ジュンカンゴシ</t>
    </rPh>
    <rPh sb="28" eb="30">
      <t>カイゴ</t>
    </rPh>
    <rPh sb="30" eb="32">
      <t>ショクイン</t>
    </rPh>
    <phoneticPr fontId="4"/>
  </si>
  <si>
    <t>　利用者の数が10人以下の場合は、提供時間を通じて専ら通所リハビリテーションの提供に当たる理学療法士、作業療法士もしくは言語聴覚士または看護職員もしくは介護職員が１人以上確保されていますか。</t>
    <rPh sb="1" eb="4">
      <t>リヨウシャ</t>
    </rPh>
    <rPh sb="5" eb="6">
      <t>カズ</t>
    </rPh>
    <rPh sb="9" eb="10">
      <t>ニン</t>
    </rPh>
    <rPh sb="10" eb="12">
      <t>イカ</t>
    </rPh>
    <rPh sb="13" eb="15">
      <t>バアイ</t>
    </rPh>
    <rPh sb="17" eb="19">
      <t>テイキョウ</t>
    </rPh>
    <rPh sb="19" eb="21">
      <t>ジカン</t>
    </rPh>
    <rPh sb="22" eb="23">
      <t>ツウ</t>
    </rPh>
    <rPh sb="25" eb="26">
      <t>モッパ</t>
    </rPh>
    <rPh sb="27" eb="29">
      <t>ツウショ</t>
    </rPh>
    <rPh sb="39" eb="41">
      <t>テイキョウ</t>
    </rPh>
    <rPh sb="42" eb="43">
      <t>ア</t>
    </rPh>
    <rPh sb="45" eb="47">
      <t>リガク</t>
    </rPh>
    <rPh sb="47" eb="50">
      <t>リョウホウシ</t>
    </rPh>
    <rPh sb="51" eb="53">
      <t>サギョウ</t>
    </rPh>
    <rPh sb="53" eb="56">
      <t>リョウホウシ</t>
    </rPh>
    <rPh sb="60" eb="65">
      <t>ゲンゴチョウカクシ</t>
    </rPh>
    <rPh sb="68" eb="70">
      <t>カンゴ</t>
    </rPh>
    <rPh sb="70" eb="72">
      <t>ショクイン</t>
    </rPh>
    <rPh sb="76" eb="78">
      <t>カイゴ</t>
    </rPh>
    <rPh sb="78" eb="80">
      <t>ショクイン</t>
    </rPh>
    <rPh sb="82" eb="85">
      <t>ニンイジョウ</t>
    </rPh>
    <rPh sb="85" eb="87">
      <t>カクホ</t>
    </rPh>
    <phoneticPr fontId="4"/>
  </si>
  <si>
    <t>　利用者の数が10人を超える場合は、提供時間を通じて専ら通所リハビリテーションの提供に当たる理学療法士、作業療法士もしくは言語聴覚士または看護職員もしくは介護職員が利用者の数を10で除した数以上確保されていますか。</t>
    <rPh sb="1" eb="4">
      <t>リヨウシャ</t>
    </rPh>
    <rPh sb="5" eb="6">
      <t>カズ</t>
    </rPh>
    <rPh sb="9" eb="10">
      <t>ニン</t>
    </rPh>
    <rPh sb="11" eb="12">
      <t>コ</t>
    </rPh>
    <rPh sb="14" eb="16">
      <t>バアイ</t>
    </rPh>
    <rPh sb="18" eb="20">
      <t>テイキョウ</t>
    </rPh>
    <rPh sb="20" eb="22">
      <t>ジカン</t>
    </rPh>
    <rPh sb="23" eb="24">
      <t>ツウ</t>
    </rPh>
    <rPh sb="26" eb="27">
      <t>モッパ</t>
    </rPh>
    <rPh sb="28" eb="30">
      <t>ツウショ</t>
    </rPh>
    <rPh sb="40" eb="42">
      <t>テイキョウ</t>
    </rPh>
    <rPh sb="43" eb="44">
      <t>ア</t>
    </rPh>
    <rPh sb="46" eb="48">
      <t>リガク</t>
    </rPh>
    <rPh sb="48" eb="51">
      <t>リョウホウシ</t>
    </rPh>
    <rPh sb="52" eb="54">
      <t>サギョウ</t>
    </rPh>
    <rPh sb="54" eb="57">
      <t>リョウホウシ</t>
    </rPh>
    <rPh sb="61" eb="66">
      <t>ゲンゴチョウカクシ</t>
    </rPh>
    <rPh sb="69" eb="71">
      <t>カンゴ</t>
    </rPh>
    <rPh sb="71" eb="73">
      <t>ショクイン</t>
    </rPh>
    <rPh sb="77" eb="79">
      <t>カイゴ</t>
    </rPh>
    <rPh sb="79" eb="81">
      <t>ショクイン</t>
    </rPh>
    <rPh sb="82" eb="85">
      <t>リヨウシャ</t>
    </rPh>
    <rPh sb="86" eb="87">
      <t>カズ</t>
    </rPh>
    <rPh sb="91" eb="92">
      <t>ジョ</t>
    </rPh>
    <rPh sb="94" eb="95">
      <t>カズ</t>
    </rPh>
    <rPh sb="95" eb="97">
      <t>イジョウ</t>
    </rPh>
    <rPh sb="97" eb="99">
      <t>カクホ</t>
    </rPh>
    <phoneticPr fontId="4"/>
  </si>
  <si>
    <t>③</t>
    <phoneticPr fontId="4"/>
  </si>
  <si>
    <t>　①および②に掲げる人員のうち専らリハビリテーションの提供に当たる理学療法士、作業療法士または言語聴覚士が、利用者が100人またはその端数を増すごとに１人以上確保されていますか。</t>
    <rPh sb="7" eb="8">
      <t>カカ</t>
    </rPh>
    <rPh sb="10" eb="12">
      <t>ジンイン</t>
    </rPh>
    <rPh sb="15" eb="16">
      <t>モッパ</t>
    </rPh>
    <rPh sb="27" eb="29">
      <t>テイキョウ</t>
    </rPh>
    <rPh sb="30" eb="31">
      <t>ア</t>
    </rPh>
    <rPh sb="33" eb="35">
      <t>リガク</t>
    </rPh>
    <rPh sb="35" eb="38">
      <t>リョウホウシ</t>
    </rPh>
    <rPh sb="39" eb="41">
      <t>サギョウ</t>
    </rPh>
    <rPh sb="41" eb="44">
      <t>リョウホウシ</t>
    </rPh>
    <rPh sb="47" eb="52">
      <t>ゲンゴチョウカクシ</t>
    </rPh>
    <rPh sb="54" eb="57">
      <t>リヨウシャ</t>
    </rPh>
    <rPh sb="61" eb="62">
      <t>ニン</t>
    </rPh>
    <rPh sb="67" eb="69">
      <t>ハスウ</t>
    </rPh>
    <rPh sb="70" eb="71">
      <t>マ</t>
    </rPh>
    <rPh sb="76" eb="79">
      <t>ニンイジョウ</t>
    </rPh>
    <rPh sb="79" eb="81">
      <t>カクホ</t>
    </rPh>
    <phoneticPr fontId="4"/>
  </si>
  <si>
    <t>Ⅱ　設備基準</t>
    <rPh sb="2" eb="4">
      <t>セツビ</t>
    </rPh>
    <rPh sb="4" eb="6">
      <t>キジュン</t>
    </rPh>
    <phoneticPr fontId="4"/>
  </si>
  <si>
    <t>設備に関する基準</t>
    <rPh sb="0" eb="2">
      <t>セツビ</t>
    </rPh>
    <rPh sb="3" eb="4">
      <t>カン</t>
    </rPh>
    <rPh sb="6" eb="8">
      <t>キジュン</t>
    </rPh>
    <phoneticPr fontId="4"/>
  </si>
  <si>
    <t>　通所リハビリテーションを行うにふさわしい専用の部屋等で、３平方メートルに利用定員を乗じた面積以上となっていますか。</t>
    <rPh sb="1" eb="3">
      <t>ツウショ</t>
    </rPh>
    <rPh sb="13" eb="14">
      <t>オコナ</t>
    </rPh>
    <rPh sb="21" eb="23">
      <t>センヨウ</t>
    </rPh>
    <rPh sb="24" eb="26">
      <t>ヘヤ</t>
    </rPh>
    <rPh sb="26" eb="27">
      <t>トウ</t>
    </rPh>
    <rPh sb="30" eb="32">
      <t>ヘイホウ</t>
    </rPh>
    <rPh sb="37" eb="39">
      <t>リヨウ</t>
    </rPh>
    <rPh sb="39" eb="41">
      <t>テイイン</t>
    </rPh>
    <rPh sb="42" eb="43">
      <t>ジョウ</t>
    </rPh>
    <rPh sb="45" eb="47">
      <t>メンセキ</t>
    </rPh>
    <rPh sb="47" eb="49">
      <t>イジョウ</t>
    </rPh>
    <phoneticPr fontId="4"/>
  </si>
  <si>
    <t>平面図</t>
    <rPh sb="0" eb="3">
      <t>ヘイメンズ</t>
    </rPh>
    <phoneticPr fontId="4"/>
  </si>
  <si>
    <t>※</t>
    <phoneticPr fontId="4"/>
  </si>
  <si>
    <t>ただし、事業所が介護老人保健施設である場合にあっては、当該専用の部屋等の面積に利用者用に確保されている食堂（リハビリテーションに供用されるものに限る。）の面積を加えるものとする。</t>
    <rPh sb="4" eb="7">
      <t>ジギョウショ</t>
    </rPh>
    <rPh sb="8" eb="10">
      <t>カイゴ</t>
    </rPh>
    <rPh sb="10" eb="12">
      <t>ロウジン</t>
    </rPh>
    <rPh sb="12" eb="14">
      <t>ホケン</t>
    </rPh>
    <rPh sb="14" eb="16">
      <t>シセツ</t>
    </rPh>
    <rPh sb="19" eb="21">
      <t>バアイ</t>
    </rPh>
    <rPh sb="27" eb="29">
      <t>トウガイ</t>
    </rPh>
    <rPh sb="29" eb="31">
      <t>センヨウ</t>
    </rPh>
    <rPh sb="32" eb="34">
      <t>ヘヤ</t>
    </rPh>
    <rPh sb="34" eb="35">
      <t>トウ</t>
    </rPh>
    <rPh sb="36" eb="38">
      <t>メンセキ</t>
    </rPh>
    <rPh sb="39" eb="43">
      <t>リヨウシャヨウ</t>
    </rPh>
    <rPh sb="44" eb="46">
      <t>カクホ</t>
    </rPh>
    <rPh sb="51" eb="53">
      <t>ショクドウ</t>
    </rPh>
    <rPh sb="64" eb="66">
      <t>キョウヨウ</t>
    </rPh>
    <rPh sb="72" eb="73">
      <t>カギ</t>
    </rPh>
    <rPh sb="77" eb="79">
      <t>メンセキ</t>
    </rPh>
    <rPh sb="80" eb="81">
      <t>クワ</t>
    </rPh>
    <phoneticPr fontId="4"/>
  </si>
  <si>
    <t>　消火設備その他の非常災害に際して必要な設備ならびに通所リハビリテーションを行うために必要な専用の設備および器具を備えていますか。</t>
    <rPh sb="1" eb="3">
      <t>ショウカ</t>
    </rPh>
    <rPh sb="3" eb="5">
      <t>セツビ</t>
    </rPh>
    <rPh sb="7" eb="8">
      <t>タ</t>
    </rPh>
    <rPh sb="9" eb="11">
      <t>ヒジョウ</t>
    </rPh>
    <rPh sb="11" eb="13">
      <t>サイガイ</t>
    </rPh>
    <rPh sb="14" eb="15">
      <t>サイ</t>
    </rPh>
    <rPh sb="17" eb="19">
      <t>ヒツヨウ</t>
    </rPh>
    <rPh sb="20" eb="22">
      <t>セツビ</t>
    </rPh>
    <rPh sb="26" eb="28">
      <t>ツウショ</t>
    </rPh>
    <rPh sb="38" eb="39">
      <t>オコナ</t>
    </rPh>
    <rPh sb="43" eb="45">
      <t>ヒツヨウ</t>
    </rPh>
    <rPh sb="46" eb="48">
      <t>センヨウ</t>
    </rPh>
    <rPh sb="49" eb="51">
      <t>セツビ</t>
    </rPh>
    <rPh sb="54" eb="56">
      <t>キグ</t>
    </rPh>
    <rPh sb="57" eb="58">
      <t>ソナ</t>
    </rPh>
    <phoneticPr fontId="4"/>
  </si>
  <si>
    <t>Ⅲ　運営基準</t>
    <rPh sb="2" eb="4">
      <t>ウンエイ</t>
    </rPh>
    <rPh sb="4" eb="6">
      <t>キジュン</t>
    </rPh>
    <phoneticPr fontId="4"/>
  </si>
  <si>
    <t>内容および手続の説明および同意</t>
    <rPh sb="0" eb="2">
      <t>ナイヨウ</t>
    </rPh>
    <rPh sb="5" eb="7">
      <t>テツヅキ</t>
    </rPh>
    <rPh sb="8" eb="10">
      <t>セツメイ</t>
    </rPh>
    <rPh sb="13" eb="15">
      <t>ドウイ</t>
    </rPh>
    <phoneticPr fontId="4"/>
  </si>
  <si>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4"/>
  </si>
  <si>
    <t>重要事項説明書、利用契約書（利用者または家族の署名、捺印）</t>
    <rPh sb="0" eb="2">
      <t>ジュウヨウ</t>
    </rPh>
    <rPh sb="2" eb="4">
      <t>ジコウ</t>
    </rPh>
    <rPh sb="4" eb="7">
      <t>セツメイショ</t>
    </rPh>
    <rPh sb="8" eb="10">
      <t>リヨウ</t>
    </rPh>
    <rPh sb="10" eb="13">
      <t>ケイヤクショ</t>
    </rPh>
    <rPh sb="14" eb="17">
      <t>リヨウシャ</t>
    </rPh>
    <rPh sb="20" eb="22">
      <t>カゾク</t>
    </rPh>
    <rPh sb="23" eb="25">
      <t>ショメイ</t>
    </rPh>
    <rPh sb="26" eb="28">
      <t>ナツイン</t>
    </rPh>
    <phoneticPr fontId="4"/>
  </si>
  <si>
    <t>運営規程の概要、勤務体制、事故発生時の対応、苦情処理の体制等利用者のサービス選択に資すると認められる事項</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rPh sb="29" eb="30">
      <t>トウ</t>
    </rPh>
    <rPh sb="30" eb="33">
      <t>リヨウシャ</t>
    </rPh>
    <rPh sb="38" eb="40">
      <t>センタク</t>
    </rPh>
    <rPh sb="41" eb="42">
      <t>シ</t>
    </rPh>
    <rPh sb="45" eb="46">
      <t>ミト</t>
    </rPh>
    <rPh sb="50" eb="52">
      <t>ジコウ</t>
    </rPh>
    <phoneticPr fontId="4"/>
  </si>
  <si>
    <t>受給資格等の確認</t>
    <rPh sb="0" eb="2">
      <t>ジュキュウ</t>
    </rPh>
    <rPh sb="2" eb="4">
      <t>シカク</t>
    </rPh>
    <rPh sb="4" eb="5">
      <t>トウ</t>
    </rPh>
    <rPh sb="6" eb="8">
      <t>カクニン</t>
    </rPh>
    <phoneticPr fontId="4"/>
  </si>
  <si>
    <t>　被保険者等の確認を行っていますか。</t>
    <rPh sb="1" eb="5">
      <t>ヒホケンシャ</t>
    </rPh>
    <rPh sb="5" eb="6">
      <t>トウ</t>
    </rPh>
    <rPh sb="7" eb="9">
      <t>カクニン</t>
    </rPh>
    <rPh sb="10" eb="11">
      <t>オコナ</t>
    </rPh>
    <phoneticPr fontId="4"/>
  </si>
  <si>
    <t>被保険者証の写し</t>
    <rPh sb="0" eb="4">
      <t>ヒホケンシャ</t>
    </rPh>
    <rPh sb="4" eb="5">
      <t>ショウ</t>
    </rPh>
    <rPh sb="6" eb="7">
      <t>ウツ</t>
    </rPh>
    <phoneticPr fontId="4"/>
  </si>
  <si>
    <t>心身の状況等の把握</t>
    <rPh sb="0" eb="2">
      <t>シンシン</t>
    </rPh>
    <rPh sb="3" eb="5">
      <t>ジョウキョウ</t>
    </rPh>
    <rPh sb="5" eb="6">
      <t>トウ</t>
    </rPh>
    <rPh sb="7" eb="9">
      <t>ハアク</t>
    </rPh>
    <phoneticPr fontId="4"/>
  </si>
  <si>
    <t>　サービス担当者会議等を通じて利用者の心身の状況、病歴等の把握に努めていますか。</t>
    <rPh sb="5" eb="7">
      <t>タントウ</t>
    </rPh>
    <rPh sb="7" eb="8">
      <t>シャ</t>
    </rPh>
    <rPh sb="8" eb="10">
      <t>カイギ</t>
    </rPh>
    <rPh sb="10" eb="11">
      <t>トウ</t>
    </rPh>
    <rPh sb="12" eb="13">
      <t>ツウ</t>
    </rPh>
    <rPh sb="15" eb="18">
      <t>リヨウシャ</t>
    </rPh>
    <rPh sb="19" eb="21">
      <t>シンシン</t>
    </rPh>
    <rPh sb="22" eb="24">
      <t>ジョウキョウ</t>
    </rPh>
    <rPh sb="25" eb="27">
      <t>ビョウレキ</t>
    </rPh>
    <rPh sb="27" eb="28">
      <t>トウ</t>
    </rPh>
    <rPh sb="29" eb="31">
      <t>ハアク</t>
    </rPh>
    <rPh sb="32" eb="33">
      <t>ツト</t>
    </rPh>
    <phoneticPr fontId="4"/>
  </si>
  <si>
    <t>サービス担当者会議の記録</t>
    <rPh sb="4" eb="7">
      <t>タントウシャ</t>
    </rPh>
    <rPh sb="7" eb="9">
      <t>カイギ</t>
    </rPh>
    <rPh sb="10" eb="12">
      <t>キロク</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</si>
  <si>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</si>
  <si>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　介護サービスを提供する場合または提供の終了に際し、主治医および居宅介護支援事業者その他保健医療サービスまたは福祉サービスを提供する者と密接な連携に努めていますか。</t>
    <rPh sb="1" eb="3">
      <t>カイゴ</t>
    </rPh>
    <rPh sb="8" eb="10">
      <t>テイキョウ</t>
    </rPh>
    <rPh sb="12" eb="14">
      <t>バアイ</t>
    </rPh>
    <rPh sb="17" eb="19">
      <t>テイキョウ</t>
    </rPh>
    <rPh sb="20" eb="22">
      <t>シュウリョウ</t>
    </rPh>
    <rPh sb="23" eb="24">
      <t>サイ</t>
    </rPh>
    <rPh sb="26" eb="29">
      <t>シュジイ</t>
    </rPh>
    <rPh sb="32" eb="34">
      <t>キョタク</t>
    </rPh>
    <rPh sb="34" eb="36">
      <t>カイゴ</t>
    </rPh>
    <rPh sb="36" eb="38">
      <t>シエン</t>
    </rPh>
    <rPh sb="38" eb="41">
      <t>ジギョウシャ</t>
    </rPh>
    <rPh sb="43" eb="44">
      <t>ホカ</t>
    </rPh>
    <rPh sb="44" eb="46">
      <t>ホケン</t>
    </rPh>
    <rPh sb="46" eb="48">
      <t>イリョウ</t>
    </rPh>
    <rPh sb="55" eb="57">
      <t>フクシ</t>
    </rPh>
    <rPh sb="62" eb="64">
      <t>テイキョウ</t>
    </rPh>
    <rPh sb="66" eb="67">
      <t>モノ</t>
    </rPh>
    <rPh sb="68" eb="70">
      <t>ミッセツ</t>
    </rPh>
    <rPh sb="71" eb="73">
      <t>レンケイ</t>
    </rPh>
    <rPh sb="74" eb="75">
      <t>ツト</t>
    </rPh>
    <phoneticPr fontId="4"/>
  </si>
  <si>
    <t>情報提供に関する記録(経過記録)</t>
    <rPh sb="0" eb="2">
      <t>ジョウホウ</t>
    </rPh>
    <rPh sb="2" eb="4">
      <t>テイキョウ</t>
    </rPh>
    <rPh sb="5" eb="6">
      <t>カン</t>
    </rPh>
    <rPh sb="8" eb="10">
      <t>キロク</t>
    </rPh>
    <rPh sb="11" eb="13">
      <t>ケイカ</t>
    </rPh>
    <rPh sb="13" eb="15">
      <t>キロク</t>
    </rPh>
    <phoneticPr fontId="4"/>
  </si>
  <si>
    <t>居宅サービス計画に沿ったサービスの提供</t>
    <rPh sb="0" eb="2">
      <t>キョタク</t>
    </rPh>
    <rPh sb="6" eb="8">
      <t>ケイカク</t>
    </rPh>
    <rPh sb="9" eb="10">
      <t>ソ</t>
    </rPh>
    <rPh sb="17" eb="19">
      <t>テイキョウ</t>
    </rPh>
    <phoneticPr fontId="4"/>
  </si>
  <si>
    <t>　居宅サービス計画が作成されている場合は、当該計画に沿ったサービスを提供していますか。</t>
    <rPh sb="1" eb="3">
      <t>キョタク</t>
    </rPh>
    <rPh sb="7" eb="9">
      <t>ケイカク</t>
    </rPh>
    <rPh sb="10" eb="12">
      <t>サクセイ</t>
    </rPh>
    <rPh sb="17" eb="19">
      <t>バアイ</t>
    </rPh>
    <rPh sb="21" eb="23">
      <t>トウガイ</t>
    </rPh>
    <rPh sb="23" eb="25">
      <t>ケイカク</t>
    </rPh>
    <rPh sb="26" eb="27">
      <t>ソ</t>
    </rPh>
    <rPh sb="34" eb="36">
      <t>テイキョウ</t>
    </rPh>
    <phoneticPr fontId="4"/>
  </si>
  <si>
    <t>居宅サービス計画書、通所リハ計画書</t>
    <rPh sb="0" eb="2">
      <t>キョタク</t>
    </rPh>
    <rPh sb="6" eb="9">
      <t>ケイカクショ</t>
    </rPh>
    <rPh sb="10" eb="12">
      <t>ツウショ</t>
    </rPh>
    <rPh sb="14" eb="17">
      <t>ケイカクショ</t>
    </rPh>
    <phoneticPr fontId="4"/>
  </si>
  <si>
    <t>サービスの提供の記録</t>
    <rPh sb="5" eb="7">
      <t>テイキョウ</t>
    </rPh>
    <rPh sb="8" eb="10">
      <t>キロク</t>
    </rPh>
    <phoneticPr fontId="4"/>
  </si>
  <si>
    <t>　通所リハビリテーション計画にある目標を設定するための具体的なサービスの内容が記載されていますか。</t>
    <rPh sb="1" eb="3">
      <t>ツウショ</t>
    </rPh>
    <rPh sb="12" eb="14">
      <t>ケイカク</t>
    </rPh>
    <rPh sb="17" eb="19">
      <t>モクヒョウ</t>
    </rPh>
    <rPh sb="20" eb="22">
      <t>セッテイ</t>
    </rPh>
    <rPh sb="27" eb="30">
      <t>グタイテキ</t>
    </rPh>
    <rPh sb="36" eb="38">
      <t>ナイヨウ</t>
    </rPh>
    <rPh sb="39" eb="41">
      <t>キサイ</t>
    </rPh>
    <phoneticPr fontId="4"/>
  </si>
  <si>
    <t>サービス提供記録</t>
    <rPh sb="4" eb="6">
      <t>テイキョウ</t>
    </rPh>
    <rPh sb="6" eb="8">
      <t>キロク</t>
    </rPh>
    <phoneticPr fontId="4"/>
  </si>
  <si>
    <t>　介護サービスを提供した際は、提供日、提供した具体的なサービスの内容、利用者の心身の状況その他必要な事項を書面に記録していますか。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phoneticPr fontId="4"/>
  </si>
  <si>
    <t>送迎は適切に行われていますか。</t>
    <rPh sb="0" eb="2">
      <t>ソウゲイ</t>
    </rPh>
    <rPh sb="3" eb="5">
      <t>テキセツ</t>
    </rPh>
    <rPh sb="6" eb="7">
      <t>オコナ</t>
    </rPh>
    <phoneticPr fontId="4"/>
  </si>
  <si>
    <t>利用料等の受領</t>
    <rPh sb="0" eb="3">
      <t>リヨウリョウ</t>
    </rPh>
    <rPh sb="3" eb="4">
      <t>トウ</t>
    </rPh>
    <rPh sb="5" eb="7">
      <t>ジュリョウ</t>
    </rPh>
    <phoneticPr fontId="4"/>
  </si>
  <si>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4"/>
  </si>
  <si>
    <t>領収証控え</t>
    <rPh sb="0" eb="3">
      <t>リョウシュウショウ</t>
    </rPh>
    <rPh sb="3" eb="4">
      <t>ヒカ</t>
    </rPh>
    <phoneticPr fontId="4"/>
  </si>
  <si>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4"/>
  </si>
  <si>
    <t>　サービス提供回数と介護給付費請求額および利用者負担額請求額との整合性は取れていますか。</t>
    <rPh sb="5" eb="7">
      <t>テイキョウ</t>
    </rPh>
    <rPh sb="7" eb="9">
      <t>カイスウ</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4"/>
  </si>
  <si>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4"/>
  </si>
  <si>
    <t>介護報酬請求確認表（別紙）</t>
    <rPh sb="0" eb="2">
      <t>カイゴ</t>
    </rPh>
    <rPh sb="2" eb="4">
      <t>ホウシュウ</t>
    </rPh>
    <rPh sb="4" eb="6">
      <t>セイキュウ</t>
    </rPh>
    <rPh sb="6" eb="8">
      <t>カクニン</t>
    </rPh>
    <rPh sb="8" eb="9">
      <t>ヒョウ</t>
    </rPh>
    <rPh sb="10" eb="12">
      <t>ベッシ</t>
    </rPh>
    <phoneticPr fontId="4"/>
  </si>
  <si>
    <t>　下記のサービスの提供に当たっては、あらかじめ利用者またはその家族に対し、当該サービスの内容および費用について説明を行い、同意を得ていますか。</t>
    <rPh sb="1" eb="3">
      <t>カキ</t>
    </rPh>
    <rPh sb="9" eb="11">
      <t>テイキョウ</t>
    </rPh>
    <rPh sb="12" eb="13">
      <t>ア</t>
    </rPh>
    <rPh sb="23" eb="26">
      <t>リヨウシャ</t>
    </rPh>
    <rPh sb="31" eb="33">
      <t>カゾク</t>
    </rPh>
    <rPh sb="34" eb="35">
      <t>タイ</t>
    </rPh>
    <rPh sb="37" eb="39">
      <t>トウガイ</t>
    </rPh>
    <rPh sb="44" eb="46">
      <t>ナイヨウ</t>
    </rPh>
    <rPh sb="49" eb="51">
      <t>ヒヨウ</t>
    </rPh>
    <rPh sb="55" eb="57">
      <t>セツメイ</t>
    </rPh>
    <rPh sb="58" eb="59">
      <t>オコナ</t>
    </rPh>
    <rPh sb="61" eb="63">
      <t>ドウイ</t>
    </rPh>
    <rPh sb="64" eb="65">
      <t>エ</t>
    </rPh>
    <phoneticPr fontId="4"/>
  </si>
  <si>
    <t>ア</t>
    <phoneticPr fontId="4"/>
  </si>
  <si>
    <t>利用者の選定により通常の事業の実施地域外の地域に居住する利用者に対して行う送迎に要する費用</t>
    <rPh sb="0" eb="3">
      <t>リヨウシャ</t>
    </rPh>
    <rPh sb="4" eb="6">
      <t>センテイ</t>
    </rPh>
    <rPh sb="9" eb="11">
      <t>ツウジョウ</t>
    </rPh>
    <rPh sb="12" eb="14">
      <t>ジギョウ</t>
    </rPh>
    <rPh sb="15" eb="17">
      <t>ジッシ</t>
    </rPh>
    <rPh sb="17" eb="19">
      <t>チイキ</t>
    </rPh>
    <rPh sb="19" eb="20">
      <t>ガイ</t>
    </rPh>
    <rPh sb="21" eb="23">
      <t>チイキ</t>
    </rPh>
    <rPh sb="24" eb="26">
      <t>キョジュウ</t>
    </rPh>
    <rPh sb="28" eb="31">
      <t>リヨウシャ</t>
    </rPh>
    <rPh sb="32" eb="33">
      <t>タイ</t>
    </rPh>
    <rPh sb="35" eb="36">
      <t>オコナ</t>
    </rPh>
    <rPh sb="37" eb="39">
      <t>ソウゲイ</t>
    </rPh>
    <rPh sb="40" eb="41">
      <t>ヨウ</t>
    </rPh>
    <rPh sb="43" eb="45">
      <t>ヒヨウ</t>
    </rPh>
    <phoneticPr fontId="4"/>
  </si>
  <si>
    <t>イ</t>
    <phoneticPr fontId="4"/>
  </si>
  <si>
    <t>通常要する時間を超えるサービス提供で、利用者の選定に係るものの提供に伴い必要となる費用の範囲内において、通常の指定通所リハビリテーションに係る居宅介護サービス費用基準額を超える費用</t>
    <rPh sb="0" eb="2">
      <t>ツウジョウ</t>
    </rPh>
    <rPh sb="2" eb="3">
      <t>ヨウ</t>
    </rPh>
    <rPh sb="5" eb="7">
      <t>ジカン</t>
    </rPh>
    <rPh sb="8" eb="9">
      <t>コ</t>
    </rPh>
    <rPh sb="15" eb="17">
      <t>テイキョウ</t>
    </rPh>
    <phoneticPr fontId="4"/>
  </si>
  <si>
    <t>ウ</t>
    <phoneticPr fontId="4"/>
  </si>
  <si>
    <t>食事の提供に要する費用</t>
    <rPh sb="0" eb="2">
      <t>ショクジ</t>
    </rPh>
    <rPh sb="3" eb="5">
      <t>テイキョウ</t>
    </rPh>
    <rPh sb="6" eb="7">
      <t>ヨウ</t>
    </rPh>
    <rPh sb="9" eb="11">
      <t>ヒヨウ</t>
    </rPh>
    <phoneticPr fontId="4"/>
  </si>
  <si>
    <t>エ</t>
    <phoneticPr fontId="4"/>
  </si>
  <si>
    <t>おむつ代</t>
    <rPh sb="3" eb="4">
      <t>ダイ</t>
    </rPh>
    <phoneticPr fontId="4"/>
  </si>
  <si>
    <t>オ</t>
    <phoneticPr fontId="4"/>
  </si>
  <si>
    <t>指定通所リハビリテーションの提供において提供されるサービスのうち、日常生活においても通常必要となるものに係る費用であって、利用者負担とすることが適当な費用</t>
    <rPh sb="0" eb="2">
      <t>シテイ</t>
    </rPh>
    <rPh sb="2" eb="4">
      <t>ツウショ</t>
    </rPh>
    <rPh sb="14" eb="16">
      <t>テイキョウ</t>
    </rPh>
    <rPh sb="20" eb="22">
      <t>テイキョウ</t>
    </rPh>
    <rPh sb="33" eb="35">
      <t>ニチジョウ</t>
    </rPh>
    <rPh sb="35" eb="37">
      <t>セイカツ</t>
    </rPh>
    <rPh sb="42" eb="44">
      <t>ツウジョウ</t>
    </rPh>
    <rPh sb="44" eb="46">
      <t>ヒツヨウ</t>
    </rPh>
    <rPh sb="52" eb="53">
      <t>カカ</t>
    </rPh>
    <rPh sb="54" eb="56">
      <t>ヒヨウ</t>
    </rPh>
    <rPh sb="61" eb="64">
      <t>リヨウシャ</t>
    </rPh>
    <rPh sb="64" eb="66">
      <t>フタン</t>
    </rPh>
    <rPh sb="72" eb="74">
      <t>テキトウ</t>
    </rPh>
    <rPh sb="75" eb="77">
      <t>ヒヨウ</t>
    </rPh>
    <phoneticPr fontId="4"/>
  </si>
  <si>
    <t>個人用の日用品費等</t>
    <rPh sb="0" eb="3">
      <t>コジンヨウ</t>
    </rPh>
    <rPh sb="4" eb="7">
      <t>ニチヨウヒン</t>
    </rPh>
    <rPh sb="7" eb="8">
      <t>ヒ</t>
    </rPh>
    <rPh sb="8" eb="9">
      <t>ナド</t>
    </rPh>
    <phoneticPr fontId="4"/>
  </si>
  <si>
    <t>クラブ活動や行事における材料費等</t>
    <rPh sb="3" eb="5">
      <t>カツドウ</t>
    </rPh>
    <rPh sb="6" eb="8">
      <t>ギョウジ</t>
    </rPh>
    <rPh sb="12" eb="15">
      <t>ザイリョウヒ</t>
    </rPh>
    <rPh sb="15" eb="16">
      <t>ナド</t>
    </rPh>
    <phoneticPr fontId="4"/>
  </si>
  <si>
    <t>　中山間地域等に居住する利用者に対し、アの費用（通常の事業実施地域を越えた場合の送迎費）の支払いを受けていませんか。</t>
    <rPh sb="1" eb="2">
      <t>チュウ</t>
    </rPh>
    <rPh sb="2" eb="4">
      <t>サンカン</t>
    </rPh>
    <rPh sb="4" eb="6">
      <t>チイキ</t>
    </rPh>
    <rPh sb="6" eb="7">
      <t>トウ</t>
    </rPh>
    <rPh sb="8" eb="10">
      <t>キョジュウ</t>
    </rPh>
    <rPh sb="12" eb="15">
      <t>リヨウシャ</t>
    </rPh>
    <rPh sb="16" eb="17">
      <t>タイ</t>
    </rPh>
    <rPh sb="21" eb="23">
      <t>ヒヨウ</t>
    </rPh>
    <rPh sb="24" eb="26">
      <t>ツウジョウ</t>
    </rPh>
    <rPh sb="27" eb="29">
      <t>ジギョウ</t>
    </rPh>
    <rPh sb="29" eb="31">
      <t>ジッシ</t>
    </rPh>
    <rPh sb="31" eb="33">
      <t>チイキ</t>
    </rPh>
    <rPh sb="34" eb="35">
      <t>コ</t>
    </rPh>
    <rPh sb="37" eb="39">
      <t>バアイ</t>
    </rPh>
    <rPh sb="40" eb="42">
      <t>ソウゲイ</t>
    </rPh>
    <rPh sb="42" eb="43">
      <t>ヒ</t>
    </rPh>
    <rPh sb="45" eb="47">
      <t>シハラ</t>
    </rPh>
    <rPh sb="49" eb="50">
      <t>ウ</t>
    </rPh>
    <phoneticPr fontId="4"/>
  </si>
  <si>
    <t>送迎費は受領不可、所定単位数の５％に相当する単位数を加算</t>
    <rPh sb="0" eb="2">
      <t>ソウゲイ</t>
    </rPh>
    <rPh sb="2" eb="3">
      <t>ヒ</t>
    </rPh>
    <rPh sb="4" eb="6">
      <t>ジュリョウ</t>
    </rPh>
    <rPh sb="6" eb="8">
      <t>フカ</t>
    </rPh>
    <rPh sb="9" eb="11">
      <t>ショテイ</t>
    </rPh>
    <rPh sb="11" eb="14">
      <t>タンイスウ</t>
    </rPh>
    <rPh sb="18" eb="20">
      <t>ソウトウ</t>
    </rPh>
    <rPh sb="22" eb="25">
      <t>タンイスウ</t>
    </rPh>
    <rPh sb="26" eb="28">
      <t>カサン</t>
    </rPh>
    <phoneticPr fontId="4"/>
  </si>
  <si>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4"/>
  </si>
  <si>
    <t>　延長加算を算定する場合、同一時間帯について延長加算に加えてイの利用料（延長料金）を上乗せして徴収していませんか。</t>
    <rPh sb="1" eb="3">
      <t>エンチョウ</t>
    </rPh>
    <rPh sb="3" eb="5">
      <t>カサン</t>
    </rPh>
    <rPh sb="6" eb="8">
      <t>サンテイ</t>
    </rPh>
    <rPh sb="10" eb="12">
      <t>バアイ</t>
    </rPh>
    <rPh sb="13" eb="15">
      <t>ドウイツ</t>
    </rPh>
    <rPh sb="15" eb="18">
      <t>ジカンタイ</t>
    </rPh>
    <rPh sb="22" eb="24">
      <t>エンチョウ</t>
    </rPh>
    <rPh sb="24" eb="26">
      <t>カサン</t>
    </rPh>
    <rPh sb="27" eb="28">
      <t>クワ</t>
    </rPh>
    <rPh sb="32" eb="35">
      <t>リヨウリョウ</t>
    </rPh>
    <rPh sb="36" eb="38">
      <t>エンチョウ</t>
    </rPh>
    <rPh sb="38" eb="40">
      <t>リョウキン</t>
    </rPh>
    <rPh sb="42" eb="44">
      <t>ウワノ</t>
    </rPh>
    <rPh sb="47" eb="49">
      <t>チョウシュウ</t>
    </rPh>
    <phoneticPr fontId="4"/>
  </si>
  <si>
    <t>平成24年度介護報酬改定に関するＱ＆Ａ（Vol.1）</t>
    <rPh sb="0" eb="2">
      <t>ヘイセイ</t>
    </rPh>
    <rPh sb="4" eb="6">
      <t>ネンド</t>
    </rPh>
    <rPh sb="6" eb="8">
      <t>カイゴ</t>
    </rPh>
    <rPh sb="8" eb="10">
      <t>ホウシュウ</t>
    </rPh>
    <rPh sb="10" eb="12">
      <t>カイテイ</t>
    </rPh>
    <rPh sb="13" eb="14">
      <t>カン</t>
    </rPh>
    <phoneticPr fontId="4"/>
  </si>
  <si>
    <t>　オの費用について、次の基準を満たしていますか。</t>
    <rPh sb="3" eb="5">
      <t>ヒヨウ</t>
    </rPh>
    <rPh sb="10" eb="11">
      <t>ツギ</t>
    </rPh>
    <rPh sb="12" eb="14">
      <t>キジュン</t>
    </rPh>
    <rPh sb="15" eb="16">
      <t>ミ</t>
    </rPh>
    <phoneticPr fontId="4"/>
  </si>
  <si>
    <t>解釈通知第３の６(3)ア(ｲ)
H12.3.30老企第54号「通所介護等における日常生活に要する費用の取扱いについて」</t>
    <rPh sb="0" eb="2">
      <t>カイシャク</t>
    </rPh>
    <rPh sb="2" eb="4">
      <t>ツウチ</t>
    </rPh>
    <rPh sb="4" eb="5">
      <t>ダイ</t>
    </rPh>
    <rPh sb="25" eb="26">
      <t>ロウ</t>
    </rPh>
    <rPh sb="26" eb="27">
      <t>キ</t>
    </rPh>
    <rPh sb="27" eb="28">
      <t>ダイ</t>
    </rPh>
    <rPh sb="30" eb="31">
      <t>ゴウ</t>
    </rPh>
    <rPh sb="32" eb="34">
      <t>ツウショ</t>
    </rPh>
    <rPh sb="34" eb="36">
      <t>カイゴ</t>
    </rPh>
    <rPh sb="36" eb="37">
      <t>トウ</t>
    </rPh>
    <rPh sb="41" eb="43">
      <t>ニチジョウ</t>
    </rPh>
    <rPh sb="43" eb="45">
      <t>セイカツ</t>
    </rPh>
    <rPh sb="46" eb="47">
      <t>ヨウ</t>
    </rPh>
    <rPh sb="49" eb="51">
      <t>ヒヨウ</t>
    </rPh>
    <rPh sb="52" eb="54">
      <t>トリアツカ</t>
    </rPh>
    <phoneticPr fontId="4"/>
  </si>
  <si>
    <t>運営規程</t>
    <rPh sb="0" eb="2">
      <t>ウンエイ</t>
    </rPh>
    <rPh sb="2" eb="4">
      <t>キテイ</t>
    </rPh>
    <phoneticPr fontId="4"/>
  </si>
  <si>
    <t>保険給付の対象となっているサービスとの間に重複関係がないこと。</t>
    <rPh sb="0" eb="2">
      <t>ホケン</t>
    </rPh>
    <rPh sb="2" eb="4">
      <t>キュウフ</t>
    </rPh>
    <rPh sb="5" eb="7">
      <t>タイショウ</t>
    </rPh>
    <rPh sb="19" eb="20">
      <t>アイダ</t>
    </rPh>
    <rPh sb="21" eb="23">
      <t>チョウフク</t>
    </rPh>
    <rPh sb="23" eb="25">
      <t>カンケイ</t>
    </rPh>
    <phoneticPr fontId="4"/>
  </si>
  <si>
    <t>重要事項説明書</t>
    <rPh sb="0" eb="2">
      <t>ジュウヨウ</t>
    </rPh>
    <rPh sb="2" eb="4">
      <t>ジコウ</t>
    </rPh>
    <rPh sb="4" eb="7">
      <t>セツメイショ</t>
    </rPh>
    <phoneticPr fontId="4"/>
  </si>
  <si>
    <t>お世話料、管理協力費、共益費、施設利用補償金といったあいまいな名目の費用の徴収は認められず、費用の内訳が明らかにされていること。</t>
    <rPh sb="1" eb="3">
      <t>セワ</t>
    </rPh>
    <rPh sb="3" eb="4">
      <t>リョウ</t>
    </rPh>
    <rPh sb="5" eb="7">
      <t>カンリ</t>
    </rPh>
    <rPh sb="7" eb="10">
      <t>キョウリョクヒ</t>
    </rPh>
    <rPh sb="11" eb="14">
      <t>キョウエキヒ</t>
    </rPh>
    <rPh sb="15" eb="17">
      <t>シセツ</t>
    </rPh>
    <rPh sb="17" eb="19">
      <t>リヨウ</t>
    </rPh>
    <rPh sb="19" eb="22">
      <t>ホショウキン</t>
    </rPh>
    <rPh sb="31" eb="33">
      <t>メイモク</t>
    </rPh>
    <rPh sb="34" eb="36">
      <t>ヒヨウ</t>
    </rPh>
    <rPh sb="37" eb="39">
      <t>チョウシュウ</t>
    </rPh>
    <rPh sb="40" eb="41">
      <t>ミト</t>
    </rPh>
    <rPh sb="46" eb="48">
      <t>ヒヨウ</t>
    </rPh>
    <rPh sb="49" eb="51">
      <t>ウチワケ</t>
    </rPh>
    <rPh sb="52" eb="53">
      <t>アキ</t>
    </rPh>
    <phoneticPr fontId="4"/>
  </si>
  <si>
    <t>利用者または家族等の自由な選択に基づいて行われるものでなければならず、事前に十分な説明を行い、同意を得ていること。</t>
    <rPh sb="0" eb="3">
      <t>リヨウシャ</t>
    </rPh>
    <rPh sb="6" eb="8">
      <t>カゾク</t>
    </rPh>
    <rPh sb="8" eb="9">
      <t>トウ</t>
    </rPh>
    <rPh sb="10" eb="12">
      <t>ジユウ</t>
    </rPh>
    <rPh sb="13" eb="15">
      <t>センタク</t>
    </rPh>
    <rPh sb="16" eb="17">
      <t>モト</t>
    </rPh>
    <rPh sb="20" eb="21">
      <t>オコナ</t>
    </rPh>
    <rPh sb="35" eb="37">
      <t>ジゼン</t>
    </rPh>
    <rPh sb="38" eb="40">
      <t>ジュウブン</t>
    </rPh>
    <rPh sb="41" eb="43">
      <t>セツメイ</t>
    </rPh>
    <rPh sb="44" eb="45">
      <t>オコナ</t>
    </rPh>
    <rPh sb="47" eb="49">
      <t>ドウイ</t>
    </rPh>
    <rPh sb="50" eb="51">
      <t>エ</t>
    </rPh>
    <phoneticPr fontId="4"/>
  </si>
  <si>
    <t>対象となる便宜を行うための実費相当額の範囲内で行われていること。</t>
    <rPh sb="0" eb="2">
      <t>タイショウ</t>
    </rPh>
    <rPh sb="5" eb="7">
      <t>ベンギ</t>
    </rPh>
    <rPh sb="8" eb="9">
      <t>オコナ</t>
    </rPh>
    <rPh sb="13" eb="15">
      <t>ジッピ</t>
    </rPh>
    <rPh sb="15" eb="17">
      <t>ソウトウ</t>
    </rPh>
    <rPh sb="17" eb="18">
      <t>ガク</t>
    </rPh>
    <rPh sb="19" eb="22">
      <t>ハンイナイ</t>
    </rPh>
    <rPh sb="23" eb="24">
      <t>オコナ</t>
    </rPh>
    <phoneticPr fontId="4"/>
  </si>
  <si>
    <t>対象となる便宜およびその額は運営規程において定められなければならず、また、重要事項として、見やすい場所に掲示していること。ただし、額についてその都度変動する性質のものである場合には、「実費」という形の定め方が許される。</t>
    <rPh sb="0" eb="2">
      <t>タイショウ</t>
    </rPh>
    <rPh sb="5" eb="7">
      <t>ベンギ</t>
    </rPh>
    <rPh sb="12" eb="13">
      <t>ガク</t>
    </rPh>
    <rPh sb="14" eb="16">
      <t>ウンエイ</t>
    </rPh>
    <rPh sb="16" eb="18">
      <t>キテイ</t>
    </rPh>
    <rPh sb="22" eb="23">
      <t>サダ</t>
    </rPh>
    <rPh sb="37" eb="39">
      <t>ジュウヨウ</t>
    </rPh>
    <rPh sb="39" eb="41">
      <t>ジコウ</t>
    </rPh>
    <rPh sb="45" eb="46">
      <t>ミ</t>
    </rPh>
    <rPh sb="49" eb="51">
      <t>バショ</t>
    </rPh>
    <rPh sb="52" eb="54">
      <t>ケイジ</t>
    </rPh>
    <rPh sb="65" eb="66">
      <t>ガク</t>
    </rPh>
    <rPh sb="72" eb="74">
      <t>ツド</t>
    </rPh>
    <rPh sb="74" eb="76">
      <t>ヘンドウ</t>
    </rPh>
    <rPh sb="78" eb="80">
      <t>セイシツ</t>
    </rPh>
    <rPh sb="86" eb="88">
      <t>バアイ</t>
    </rPh>
    <rPh sb="92" eb="94">
      <t>ジッピ</t>
    </rPh>
    <rPh sb="98" eb="99">
      <t>カタチ</t>
    </rPh>
    <rPh sb="100" eb="101">
      <t>サダ</t>
    </rPh>
    <rPh sb="102" eb="103">
      <t>カタ</t>
    </rPh>
    <rPh sb="104" eb="105">
      <t>ユル</t>
    </rPh>
    <phoneticPr fontId="4"/>
  </si>
  <si>
    <t>すべての利用者等に対して一律に提供するものについて、すべての利用者等からその費用を画一的に徴収していないこと。</t>
    <rPh sb="4" eb="7">
      <t>リヨウシャ</t>
    </rPh>
    <rPh sb="7" eb="8">
      <t>ナド</t>
    </rPh>
    <rPh sb="9" eb="10">
      <t>タイ</t>
    </rPh>
    <rPh sb="12" eb="14">
      <t>イチリツ</t>
    </rPh>
    <rPh sb="15" eb="17">
      <t>テイキョウ</t>
    </rPh>
    <rPh sb="30" eb="33">
      <t>リヨウシャ</t>
    </rPh>
    <rPh sb="33" eb="34">
      <t>ナド</t>
    </rPh>
    <rPh sb="38" eb="40">
      <t>ヒヨウ</t>
    </rPh>
    <rPh sb="41" eb="44">
      <t>カクイツテキ</t>
    </rPh>
    <rPh sb="45" eb="47">
      <t>チョウシュウ</t>
    </rPh>
    <phoneticPr fontId="4"/>
  </si>
  <si>
    <t>　介護予防通所リハビリテーションにおいてキャンセル料を徴収していませんか。</t>
    <rPh sb="1" eb="3">
      <t>カイゴ</t>
    </rPh>
    <rPh sb="3" eb="5">
      <t>ヨボウ</t>
    </rPh>
    <rPh sb="5" eb="7">
      <t>ツウショ</t>
    </rPh>
    <rPh sb="25" eb="26">
      <t>リョウ</t>
    </rPh>
    <rPh sb="27" eb="29">
      <t>チョウシュウ</t>
    </rPh>
    <phoneticPr fontId="4"/>
  </si>
  <si>
    <t>平成18年4月改定関係Ｑ＆Ａ（vol.1）</t>
    <rPh sb="0" eb="2">
      <t>ヘイセイ</t>
    </rPh>
    <rPh sb="4" eb="5">
      <t>ネン</t>
    </rPh>
    <rPh sb="6" eb="7">
      <t>ガツ</t>
    </rPh>
    <rPh sb="7" eb="9">
      <t>カイテイ</t>
    </rPh>
    <rPh sb="9" eb="11">
      <t>カンケイ</t>
    </rPh>
    <phoneticPr fontId="4"/>
  </si>
  <si>
    <t>食事のキャンセルに伴う費用は「食費」</t>
    <rPh sb="0" eb="2">
      <t>ショクジ</t>
    </rPh>
    <rPh sb="9" eb="10">
      <t>トモナ</t>
    </rPh>
    <rPh sb="11" eb="13">
      <t>ヒヨウ</t>
    </rPh>
    <rPh sb="15" eb="17">
      <t>ショクヒ</t>
    </rPh>
    <phoneticPr fontId="4"/>
  </si>
  <si>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4"/>
  </si>
  <si>
    <t>法41条(8)</t>
    <rPh sb="0" eb="1">
      <t>ホウ</t>
    </rPh>
    <rPh sb="3" eb="4">
      <t>ジョウ</t>
    </rPh>
    <phoneticPr fontId="4"/>
  </si>
  <si>
    <t>　医療費控除の記載は適切ですか。</t>
    <rPh sb="1" eb="4">
      <t>イリョウヒ</t>
    </rPh>
    <rPh sb="4" eb="6">
      <t>コウジョ</t>
    </rPh>
    <rPh sb="7" eb="9">
      <t>キサイ</t>
    </rPh>
    <rPh sb="10" eb="12">
      <t>テキセツ</t>
    </rPh>
    <phoneticPr fontId="4"/>
  </si>
  <si>
    <t>通所リハビリテーション計画の作成</t>
    <rPh sb="0" eb="2">
      <t>ツウショ</t>
    </rPh>
    <rPh sb="11" eb="13">
      <t>ケイカク</t>
    </rPh>
    <rPh sb="14" eb="16">
      <t>サクセイ</t>
    </rPh>
    <phoneticPr fontId="4"/>
  </si>
  <si>
    <t>　医師等の従業者は、診察または運動機能検査、作業能力検査等を基に、共同して、利用者の心身の状況、希望およびその置かれている環境を踏まえて、具体的なサービスの内容等を記載した通所リハビリテーション計画を作成していますか。</t>
    <rPh sb="1" eb="3">
      <t>イシ</t>
    </rPh>
    <rPh sb="3" eb="4">
      <t>トウ</t>
    </rPh>
    <rPh sb="5" eb="8">
      <t>ジュウギョウシャ</t>
    </rPh>
    <rPh sb="10" eb="12">
      <t>シンサツ</t>
    </rPh>
    <rPh sb="15" eb="17">
      <t>ウンドウ</t>
    </rPh>
    <rPh sb="17" eb="19">
      <t>キノウ</t>
    </rPh>
    <rPh sb="19" eb="21">
      <t>ケンサ</t>
    </rPh>
    <rPh sb="22" eb="24">
      <t>サギョウ</t>
    </rPh>
    <rPh sb="24" eb="26">
      <t>ノウリョク</t>
    </rPh>
    <rPh sb="26" eb="28">
      <t>ケンサ</t>
    </rPh>
    <rPh sb="28" eb="29">
      <t>トウ</t>
    </rPh>
    <rPh sb="30" eb="31">
      <t>モト</t>
    </rPh>
    <rPh sb="33" eb="35">
      <t>キョウドウ</t>
    </rPh>
    <rPh sb="38" eb="41">
      <t>リヨウシャ</t>
    </rPh>
    <rPh sb="42" eb="44">
      <t>シンシン</t>
    </rPh>
    <rPh sb="45" eb="47">
      <t>ジョウキョウ</t>
    </rPh>
    <rPh sb="48" eb="50">
      <t>キボウ</t>
    </rPh>
    <rPh sb="55" eb="56">
      <t>オ</t>
    </rPh>
    <rPh sb="61" eb="63">
      <t>カンキョウ</t>
    </rPh>
    <rPh sb="64" eb="65">
      <t>フ</t>
    </rPh>
    <rPh sb="69" eb="72">
      <t>グタイテキ</t>
    </rPh>
    <rPh sb="78" eb="80">
      <t>ナイヨウ</t>
    </rPh>
    <rPh sb="80" eb="81">
      <t>トウ</t>
    </rPh>
    <rPh sb="82" eb="84">
      <t>キサイ</t>
    </rPh>
    <rPh sb="86" eb="88">
      <t>ツウショ</t>
    </rPh>
    <rPh sb="97" eb="99">
      <t>ケイカク</t>
    </rPh>
    <rPh sb="100" eb="102">
      <t>サクセイ</t>
    </rPh>
    <phoneticPr fontId="4"/>
  </si>
  <si>
    <t xml:space="preserve">居宅サービス計画
通所リハビリテーション計画書（利用者または家族の署名、捺印）
アセスメントシート
モニタリングシート
</t>
    <rPh sb="0" eb="2">
      <t>キョタク</t>
    </rPh>
    <rPh sb="6" eb="8">
      <t>ケイカク</t>
    </rPh>
    <rPh sb="9" eb="11">
      <t>ツウショ</t>
    </rPh>
    <rPh sb="20" eb="22">
      <t>ケイカク</t>
    </rPh>
    <rPh sb="22" eb="23">
      <t>ショ</t>
    </rPh>
    <rPh sb="24" eb="27">
      <t>リヨウシャ</t>
    </rPh>
    <rPh sb="30" eb="32">
      <t>カゾク</t>
    </rPh>
    <rPh sb="33" eb="35">
      <t>ショメイ</t>
    </rPh>
    <rPh sb="36" eb="38">
      <t>ナツイン</t>
    </rPh>
    <phoneticPr fontId="4"/>
  </si>
  <si>
    <t>通所リハビリテーション計画に、所要時間を位置付けること。</t>
    <rPh sb="0" eb="2">
      <t>ツウショ</t>
    </rPh>
    <rPh sb="15" eb="17">
      <t>ショヨウ</t>
    </rPh>
    <rPh sb="17" eb="19">
      <t>ジカン</t>
    </rPh>
    <rPh sb="20" eb="23">
      <t>イチヅ</t>
    </rPh>
    <phoneticPr fontId="4"/>
  </si>
  <si>
    <t>通所リハビリテーション計画に、送迎の有無を位置付けること。</t>
    <rPh sb="0" eb="2">
      <t>ツウショ</t>
    </rPh>
    <rPh sb="11" eb="13">
      <t>ケイカク</t>
    </rPh>
    <rPh sb="15" eb="17">
      <t>ソウゲイ</t>
    </rPh>
    <rPh sb="18" eb="20">
      <t>ウム</t>
    </rPh>
    <rPh sb="21" eb="23">
      <t>イチ</t>
    </rPh>
    <rPh sb="23" eb="24">
      <t>ヅ</t>
    </rPh>
    <phoneticPr fontId="4"/>
  </si>
  <si>
    <t>訪問リハビリの指定を受けており、リハビリテーション会議の開催等を通じ、訪問リハビリと通所リハビリの目標および当該目標を踏まえたリハビリテーション提供内容について整合性がとれている場合、訪問リハビリテーション計画と同一の計画でよいこと。</t>
    <rPh sb="0" eb="2">
      <t>ホウモン</t>
    </rPh>
    <rPh sb="7" eb="9">
      <t>シテイ</t>
    </rPh>
    <rPh sb="10" eb="11">
      <t>ウ</t>
    </rPh>
    <rPh sb="25" eb="27">
      <t>カイギ</t>
    </rPh>
    <rPh sb="28" eb="30">
      <t>カイサイ</t>
    </rPh>
    <rPh sb="30" eb="31">
      <t>トウ</t>
    </rPh>
    <rPh sb="32" eb="33">
      <t>ツウ</t>
    </rPh>
    <rPh sb="49" eb="51">
      <t>モクヒョウ</t>
    </rPh>
    <rPh sb="54" eb="56">
      <t>トウガイ</t>
    </rPh>
    <rPh sb="56" eb="58">
      <t>モクヒョウ</t>
    </rPh>
    <rPh sb="59" eb="60">
      <t>フ</t>
    </rPh>
    <rPh sb="72" eb="74">
      <t>テイキョウ</t>
    </rPh>
    <rPh sb="74" eb="76">
      <t>ナイヨウ</t>
    </rPh>
    <rPh sb="80" eb="83">
      <t>セイゴウセイ</t>
    </rPh>
    <rPh sb="89" eb="91">
      <t>バアイ</t>
    </rPh>
    <rPh sb="92" eb="94">
      <t>ホウモン</t>
    </rPh>
    <rPh sb="103" eb="105">
      <t>ケイカク</t>
    </rPh>
    <rPh sb="106" eb="108">
      <t>ドウイツ</t>
    </rPh>
    <rPh sb="109" eb="111">
      <t>ケイカク</t>
    </rPh>
    <phoneticPr fontId="4"/>
  </si>
  <si>
    <t>　通所リハビリテーション計画は居宅サービス計画に沿った内容となっていますか。また、必要に応じて変更していますか。</t>
    <rPh sb="1" eb="3">
      <t>ツウショ</t>
    </rPh>
    <rPh sb="12" eb="14">
      <t>ケイカク</t>
    </rPh>
    <rPh sb="15" eb="17">
      <t>キョタク</t>
    </rPh>
    <rPh sb="21" eb="23">
      <t>ケイカク</t>
    </rPh>
    <rPh sb="24" eb="25">
      <t>ソ</t>
    </rPh>
    <rPh sb="27" eb="29">
      <t>ナイヨウ</t>
    </rPh>
    <rPh sb="41" eb="43">
      <t>ヒツヨウ</t>
    </rPh>
    <rPh sb="44" eb="45">
      <t>オウ</t>
    </rPh>
    <rPh sb="47" eb="49">
      <t>ヘンコウ</t>
    </rPh>
    <phoneticPr fontId="4"/>
  </si>
  <si>
    <t>　通所リハビリテーション計画の内容について利用者およびその家族に説明を行い、利用者から同意を得ていますか。</t>
    <rPh sb="1" eb="3">
      <t>ツウショ</t>
    </rPh>
    <rPh sb="12" eb="14">
      <t>ケイカク</t>
    </rPh>
    <rPh sb="15" eb="17">
      <t>ナイヨウ</t>
    </rPh>
    <rPh sb="21" eb="24">
      <t>リヨウシャ</t>
    </rPh>
    <rPh sb="29" eb="31">
      <t>カゾク</t>
    </rPh>
    <rPh sb="32" eb="34">
      <t>セツメイ</t>
    </rPh>
    <rPh sb="35" eb="36">
      <t>オコナ</t>
    </rPh>
    <rPh sb="38" eb="41">
      <t>リヨウシャ</t>
    </rPh>
    <rPh sb="43" eb="45">
      <t>ドウイ</t>
    </rPh>
    <rPh sb="46" eb="47">
      <t>エ</t>
    </rPh>
    <phoneticPr fontId="4"/>
  </si>
  <si>
    <t>解釈通知第３の７(3)ア(ｳ)</t>
    <rPh sb="0" eb="2">
      <t>カイシャク</t>
    </rPh>
    <rPh sb="2" eb="4">
      <t>ツウチ</t>
    </rPh>
    <rPh sb="4" eb="5">
      <t>ダイ</t>
    </rPh>
    <phoneticPr fontId="4"/>
  </si>
  <si>
    <t>　通所リハビリテーション計画を利用者に交付していますか。</t>
    <rPh sb="1" eb="3">
      <t>ツウショ</t>
    </rPh>
    <rPh sb="12" eb="14">
      <t>ケイカク</t>
    </rPh>
    <rPh sb="15" eb="18">
      <t>リヨウシャ</t>
    </rPh>
    <rPh sb="19" eb="21">
      <t>コウフ</t>
    </rPh>
    <phoneticPr fontId="4"/>
  </si>
  <si>
    <t>　提供したサービスの実施状況およびその評価を診療記録に記載していますか。</t>
    <rPh sb="1" eb="3">
      <t>テイキョウ</t>
    </rPh>
    <rPh sb="10" eb="12">
      <t>ジッシ</t>
    </rPh>
    <rPh sb="12" eb="14">
      <t>ジョウキョウ</t>
    </rPh>
    <rPh sb="19" eb="21">
      <t>ヒョウカ</t>
    </rPh>
    <rPh sb="22" eb="24">
      <t>シンリョウ</t>
    </rPh>
    <rPh sb="24" eb="26">
      <t>キロク</t>
    </rPh>
    <rPh sb="27" eb="29">
      <t>キサイ</t>
    </rPh>
    <phoneticPr fontId="4"/>
  </si>
  <si>
    <t>緊急時の対応</t>
    <rPh sb="0" eb="3">
      <t>キンキュウジ</t>
    </rPh>
    <rPh sb="4" eb="6">
      <t>タイオウ</t>
    </rPh>
    <phoneticPr fontId="4"/>
  </si>
  <si>
    <t>利用者の症状の急変など、緊急時には主治医への連絡など必要な措置を講じていますか。</t>
    <rPh sb="0" eb="3">
      <t>リヨウシャ</t>
    </rPh>
    <rPh sb="4" eb="6">
      <t>ショウジョウ</t>
    </rPh>
    <rPh sb="7" eb="9">
      <t>キュウヘン</t>
    </rPh>
    <rPh sb="12" eb="15">
      <t>キンキュウジ</t>
    </rPh>
    <rPh sb="17" eb="20">
      <t>シュジイ</t>
    </rPh>
    <rPh sb="22" eb="24">
      <t>レンラク</t>
    </rPh>
    <rPh sb="26" eb="28">
      <t>ヒツヨウ</t>
    </rPh>
    <rPh sb="29" eb="31">
      <t>ソチ</t>
    </rPh>
    <rPh sb="32" eb="33">
      <t>コウ</t>
    </rPh>
    <phoneticPr fontId="4"/>
  </si>
  <si>
    <t>緊急時対応マニュアル
サービス提供記録</t>
    <rPh sb="0" eb="3">
      <t>キンキュウジ</t>
    </rPh>
    <rPh sb="3" eb="5">
      <t>タイオウ</t>
    </rPh>
    <rPh sb="15" eb="17">
      <t>テイキョウ</t>
    </rPh>
    <rPh sb="17" eb="19">
      <t>キロク</t>
    </rPh>
    <phoneticPr fontId="4"/>
  </si>
  <si>
    <t>　緊急時対応マニュアル等が整備されていますか。</t>
    <rPh sb="1" eb="4">
      <t>キンキュウジ</t>
    </rPh>
    <rPh sb="4" eb="6">
      <t>タイオウ</t>
    </rPh>
    <rPh sb="11" eb="12">
      <t>トウ</t>
    </rPh>
    <rPh sb="13" eb="15">
      <t>セイビ</t>
    </rPh>
    <phoneticPr fontId="4"/>
  </si>
  <si>
    <t>　以下の事項を運営規程に定めていますか。</t>
    <rPh sb="1" eb="3">
      <t>イカ</t>
    </rPh>
    <rPh sb="4" eb="6">
      <t>ジコウ</t>
    </rPh>
    <rPh sb="7" eb="9">
      <t>ウンエイ</t>
    </rPh>
    <rPh sb="9" eb="11">
      <t>キテイ</t>
    </rPh>
    <rPh sb="12" eb="13">
      <t>サダ</t>
    </rPh>
    <phoneticPr fontId="4"/>
  </si>
  <si>
    <t>事業の目的および運営の方針</t>
    <rPh sb="0" eb="2">
      <t>ジギョウ</t>
    </rPh>
    <rPh sb="3" eb="5">
      <t>モクテキ</t>
    </rPh>
    <rPh sb="8" eb="10">
      <t>ウンエイ</t>
    </rPh>
    <rPh sb="11" eb="13">
      <t>ホウシン</t>
    </rPh>
    <phoneticPr fontId="4"/>
  </si>
  <si>
    <t>従業者の職種、員数および職務内容</t>
    <rPh sb="0" eb="3">
      <t>ジュウギョウシャ</t>
    </rPh>
    <rPh sb="4" eb="6">
      <t>ショクシュ</t>
    </rPh>
    <rPh sb="7" eb="9">
      <t>インスウ</t>
    </rPh>
    <rPh sb="12" eb="14">
      <t>ショクム</t>
    </rPh>
    <rPh sb="14" eb="16">
      <t>ナイヨウ</t>
    </rPh>
    <phoneticPr fontId="4"/>
  </si>
  <si>
    <t>営業日および営業時間</t>
    <rPh sb="0" eb="3">
      <t>エイギョウビ</t>
    </rPh>
    <rPh sb="6" eb="8">
      <t>エイギョウ</t>
    </rPh>
    <rPh sb="8" eb="10">
      <t>ジカン</t>
    </rPh>
    <phoneticPr fontId="4"/>
  </si>
  <si>
    <t>指定通所リハビリテーションの利用定員</t>
    <rPh sb="0" eb="2">
      <t>シテイ</t>
    </rPh>
    <rPh sb="2" eb="4">
      <t>ツウショ</t>
    </rPh>
    <rPh sb="14" eb="16">
      <t>リヨウ</t>
    </rPh>
    <rPh sb="16" eb="18">
      <t>テイイン</t>
    </rPh>
    <phoneticPr fontId="4"/>
  </si>
  <si>
    <t>指定通所リハビリテーションの内容および利用料その他の費用の額</t>
    <rPh sb="0" eb="2">
      <t>シテイ</t>
    </rPh>
    <rPh sb="2" eb="4">
      <t>ツウショ</t>
    </rPh>
    <rPh sb="14" eb="16">
      <t>ナイヨウ</t>
    </rPh>
    <rPh sb="19" eb="22">
      <t>リヨウリョウ</t>
    </rPh>
    <rPh sb="24" eb="25">
      <t>タ</t>
    </rPh>
    <rPh sb="26" eb="28">
      <t>ヒヨウ</t>
    </rPh>
    <rPh sb="29" eb="30">
      <t>ガク</t>
    </rPh>
    <phoneticPr fontId="4"/>
  </si>
  <si>
    <t>通常の事業の実施地域</t>
    <rPh sb="0" eb="2">
      <t>ツウジョウ</t>
    </rPh>
    <rPh sb="3" eb="5">
      <t>ジギョウ</t>
    </rPh>
    <rPh sb="6" eb="8">
      <t>ジッシ</t>
    </rPh>
    <rPh sb="8" eb="10">
      <t>チイキ</t>
    </rPh>
    <phoneticPr fontId="4"/>
  </si>
  <si>
    <t>サービス利用にあたっての留意事項</t>
    <rPh sb="4" eb="6">
      <t>リヨウ</t>
    </rPh>
    <rPh sb="12" eb="14">
      <t>リュウイ</t>
    </rPh>
    <rPh sb="14" eb="16">
      <t>ジコウ</t>
    </rPh>
    <phoneticPr fontId="4"/>
  </si>
  <si>
    <t>非常災害対策</t>
    <rPh sb="0" eb="2">
      <t>ヒジョウ</t>
    </rPh>
    <rPh sb="2" eb="4">
      <t>サイガイ</t>
    </rPh>
    <rPh sb="4" eb="6">
      <t>タイサク</t>
    </rPh>
    <phoneticPr fontId="4"/>
  </si>
  <si>
    <t>虐待防止のための措置に関する事項</t>
    <rPh sb="0" eb="2">
      <t>ギャクタイ</t>
    </rPh>
    <rPh sb="2" eb="4">
      <t>ボウシ</t>
    </rPh>
    <rPh sb="8" eb="10">
      <t>ソチ</t>
    </rPh>
    <rPh sb="11" eb="12">
      <t>カン</t>
    </rPh>
    <rPh sb="14" eb="16">
      <t>ジコウ</t>
    </rPh>
    <phoneticPr fontId="4"/>
  </si>
  <si>
    <t>その他運営に関する重要事項</t>
    <rPh sb="2" eb="3">
      <t>ホカ</t>
    </rPh>
    <rPh sb="3" eb="5">
      <t>ウンエイ</t>
    </rPh>
    <rPh sb="6" eb="7">
      <t>カン</t>
    </rPh>
    <rPh sb="9" eb="11">
      <t>ジュウヨウ</t>
    </rPh>
    <rPh sb="11" eb="13">
      <t>ジコウ</t>
    </rPh>
    <phoneticPr fontId="4"/>
  </si>
  <si>
    <t>勤務体制の確保等</t>
    <rPh sb="0" eb="2">
      <t>キンム</t>
    </rPh>
    <rPh sb="2" eb="4">
      <t>タイセイ</t>
    </rPh>
    <rPh sb="5" eb="7">
      <t>カクホ</t>
    </rPh>
    <rPh sb="7" eb="8">
      <t>トウ</t>
    </rPh>
    <phoneticPr fontId="4"/>
  </si>
  <si>
    <t>　利用者に対し適切なサービスを提供できるよう、事業所ごとに原則として月ごとに勤務の体制（日々の勤務時間、職務内容、常勤・非常勤の別、専従の理学療法士、作業療法士、経験看護師等、看護職員および介護職員の配置、管理者との兼務関係等）を定めていますか。</t>
    <rPh sb="1" eb="4">
      <t>リヨウシャ</t>
    </rPh>
    <rPh sb="5" eb="6">
      <t>タイ</t>
    </rPh>
    <rPh sb="7" eb="9">
      <t>テキセツ</t>
    </rPh>
    <rPh sb="15" eb="17">
      <t>テイキョウ</t>
    </rPh>
    <rPh sb="23" eb="26">
      <t>ジギョウショ</t>
    </rPh>
    <rPh sb="29" eb="31">
      <t>ゲンソク</t>
    </rPh>
    <rPh sb="34" eb="35">
      <t>ツキ</t>
    </rPh>
    <rPh sb="38" eb="40">
      <t>キンム</t>
    </rPh>
    <rPh sb="41" eb="43">
      <t>タイセイ</t>
    </rPh>
    <rPh sb="44" eb="46">
      <t>ヒビ</t>
    </rPh>
    <rPh sb="47" eb="49">
      <t>キンム</t>
    </rPh>
    <rPh sb="49" eb="51">
      <t>ジカン</t>
    </rPh>
    <rPh sb="52" eb="54">
      <t>ショクム</t>
    </rPh>
    <rPh sb="54" eb="56">
      <t>ナイヨウ</t>
    </rPh>
    <rPh sb="57" eb="59">
      <t>ジョウキン</t>
    </rPh>
    <rPh sb="60" eb="63">
      <t>ヒジョウキン</t>
    </rPh>
    <rPh sb="64" eb="65">
      <t>ベツ</t>
    </rPh>
    <rPh sb="66" eb="68">
      <t>センジュウ</t>
    </rPh>
    <rPh sb="69" eb="71">
      <t>リガク</t>
    </rPh>
    <rPh sb="71" eb="74">
      <t>リョウホウシ</t>
    </rPh>
    <rPh sb="75" eb="77">
      <t>サギョウ</t>
    </rPh>
    <rPh sb="77" eb="80">
      <t>リョウホウシ</t>
    </rPh>
    <rPh sb="81" eb="83">
      <t>ケイケン</t>
    </rPh>
    <rPh sb="83" eb="86">
      <t>カンゴシ</t>
    </rPh>
    <rPh sb="86" eb="87">
      <t>トウ</t>
    </rPh>
    <rPh sb="88" eb="90">
      <t>カンゴ</t>
    </rPh>
    <rPh sb="90" eb="92">
      <t>ショクイン</t>
    </rPh>
    <rPh sb="95" eb="97">
      <t>カイゴ</t>
    </rPh>
    <rPh sb="97" eb="99">
      <t>ショクイン</t>
    </rPh>
    <rPh sb="100" eb="102">
      <t>ハイチ</t>
    </rPh>
    <rPh sb="103" eb="106">
      <t>カンリシャ</t>
    </rPh>
    <rPh sb="108" eb="110">
      <t>ケンム</t>
    </rPh>
    <rPh sb="110" eb="112">
      <t>カンケイ</t>
    </rPh>
    <rPh sb="112" eb="113">
      <t>トウ</t>
    </rPh>
    <rPh sb="115" eb="116">
      <t>サダ</t>
    </rPh>
    <phoneticPr fontId="4"/>
  </si>
  <si>
    <t>雇用の形態（常勤・非常勤）が分かる文書
勤務実績表（勤務実績が確認できるもの）</t>
    <rPh sb="0" eb="2">
      <t>コヨウ</t>
    </rPh>
    <rPh sb="3" eb="5">
      <t>ケイタイ</t>
    </rPh>
    <rPh sb="6" eb="8">
      <t>ジョウキン</t>
    </rPh>
    <rPh sb="9" eb="12">
      <t>ヒジョウキン</t>
    </rPh>
    <rPh sb="14" eb="15">
      <t>ワ</t>
    </rPh>
    <rPh sb="17" eb="19">
      <t>ブンショ</t>
    </rPh>
    <rPh sb="20" eb="22">
      <t>キンム</t>
    </rPh>
    <rPh sb="22" eb="24">
      <t>ジッセキ</t>
    </rPh>
    <rPh sb="24" eb="25">
      <t>ヒョウ</t>
    </rPh>
    <rPh sb="26" eb="28">
      <t>キンム</t>
    </rPh>
    <rPh sb="28" eb="30">
      <t>ジッセキ</t>
    </rPh>
    <rPh sb="31" eb="33">
      <t>カクニン</t>
    </rPh>
    <phoneticPr fontId="4"/>
  </si>
  <si>
    <t>　当該事業所の従業者によってサービスを提供していますか。</t>
    <rPh sb="1" eb="3">
      <t>トウガイ</t>
    </rPh>
    <rPh sb="3" eb="6">
      <t>ジギョウショ</t>
    </rPh>
    <rPh sb="7" eb="10">
      <t>ジュウギョウシャ</t>
    </rPh>
    <rPh sb="19" eb="21">
      <t>テイキョウ</t>
    </rPh>
    <phoneticPr fontId="4"/>
  </si>
  <si>
    <t>　従業者に対して研修の機会を確保していますか。</t>
    <rPh sb="1" eb="4">
      <t>ジュウギョウシャ</t>
    </rPh>
    <rPh sb="5" eb="6">
      <t>タイ</t>
    </rPh>
    <rPh sb="8" eb="10">
      <t>ケンシュウ</t>
    </rPh>
    <rPh sb="11" eb="13">
      <t>キカイ</t>
    </rPh>
    <rPh sb="14" eb="16">
      <t>カクホ</t>
    </rPh>
    <phoneticPr fontId="4"/>
  </si>
  <si>
    <t>研修計画、記録</t>
    <rPh sb="0" eb="2">
      <t>ケンシュウ</t>
    </rPh>
    <rPh sb="2" eb="4">
      <t>ケイカク</t>
    </rPh>
    <rPh sb="5" eb="7">
      <t>キロク</t>
    </rPh>
    <phoneticPr fontId="4"/>
  </si>
  <si>
    <t>　全ての医療・福祉関係資格を有さない全ての通所リハビリテーション従業者に対し、認知症介護にかかる基礎的な研修を受講させていますか。</t>
    <rPh sb="1" eb="2">
      <t>スベ</t>
    </rPh>
    <rPh sb="4" eb="6">
      <t>イリョウ</t>
    </rPh>
    <rPh sb="7" eb="9">
      <t>フクシ</t>
    </rPh>
    <rPh sb="9" eb="11">
      <t>カンケイ</t>
    </rPh>
    <rPh sb="11" eb="13">
      <t>シカク</t>
    </rPh>
    <rPh sb="14" eb="15">
      <t>ユウ</t>
    </rPh>
    <rPh sb="18" eb="19">
      <t>スベ</t>
    </rPh>
    <rPh sb="21" eb="23">
      <t>ツウショ</t>
    </rPh>
    <rPh sb="32" eb="35">
      <t>ジュウギョウシャ</t>
    </rPh>
    <rPh sb="36" eb="37">
      <t>タイ</t>
    </rPh>
    <rPh sb="39" eb="42">
      <t>ニンチショウ</t>
    </rPh>
    <rPh sb="42" eb="44">
      <t>カイゴ</t>
    </rPh>
    <rPh sb="48" eb="51">
      <t>キソテキ</t>
    </rPh>
    <rPh sb="52" eb="54">
      <t>ケンシュウ</t>
    </rPh>
    <rPh sb="55" eb="57">
      <t>ジュコウ</t>
    </rPh>
    <phoneticPr fontId="4"/>
  </si>
  <si>
    <t>事業所が新たに採用した従業者(医療・福祉関係資格を有さない者)に対する当該義務付けの適用については、採用後１年間の猶予期間を設けることとし、採用後１年を経過するまでに認知症介護基礎研修を受講させること。</t>
    <rPh sb="0" eb="3">
      <t>ジギョウショ</t>
    </rPh>
    <rPh sb="4" eb="5">
      <t>アラ</t>
    </rPh>
    <rPh sb="7" eb="9">
      <t>サイヨウ</t>
    </rPh>
    <rPh sb="11" eb="14">
      <t>ジュウギョウシャ</t>
    </rPh>
    <rPh sb="15" eb="17">
      <t>イリョウ</t>
    </rPh>
    <rPh sb="18" eb="20">
      <t>フクシ</t>
    </rPh>
    <rPh sb="20" eb="22">
      <t>カンケイ</t>
    </rPh>
    <rPh sb="22" eb="24">
      <t>シカク</t>
    </rPh>
    <rPh sb="25" eb="26">
      <t>ユウ</t>
    </rPh>
    <rPh sb="29" eb="30">
      <t>モノ</t>
    </rPh>
    <rPh sb="32" eb="33">
      <t>タイ</t>
    </rPh>
    <rPh sb="35" eb="37">
      <t>トウガイ</t>
    </rPh>
    <rPh sb="37" eb="40">
      <t>ギムヅ</t>
    </rPh>
    <rPh sb="42" eb="44">
      <t>テキヨウ</t>
    </rPh>
    <rPh sb="50" eb="52">
      <t>サイヨウ</t>
    </rPh>
    <rPh sb="52" eb="53">
      <t>アト</t>
    </rPh>
    <rPh sb="54" eb="56">
      <t>ネンカン</t>
    </rPh>
    <rPh sb="57" eb="59">
      <t>ユウヨ</t>
    </rPh>
    <rPh sb="59" eb="61">
      <t>キカン</t>
    </rPh>
    <rPh sb="62" eb="63">
      <t>モウ</t>
    </rPh>
    <rPh sb="70" eb="72">
      <t>サイヨウ</t>
    </rPh>
    <rPh sb="72" eb="73">
      <t>アト</t>
    </rPh>
    <rPh sb="74" eb="75">
      <t>ネン</t>
    </rPh>
    <rPh sb="76" eb="78">
      <t>ケイカ</t>
    </rPh>
    <rPh sb="83" eb="86">
      <t>ニンチショウ</t>
    </rPh>
    <rPh sb="86" eb="88">
      <t>カイゴ</t>
    </rPh>
    <rPh sb="88" eb="90">
      <t>キソ</t>
    </rPh>
    <rPh sb="90" eb="92">
      <t>ケンシュウ</t>
    </rPh>
    <rPh sb="93" eb="95">
      <t>ジュコウ</t>
    </rPh>
    <phoneticPr fontId="4"/>
  </si>
  <si>
    <t>　セクシュアルハラスメントやパワーハラスメントにより従業者等の就業環境が害されることを防止するための方針の明確化等の必要な措置を講じていますか。
（セクシュアルハラスメントについては、上司や同僚に限らず、利用者やその家族等から受けるものも含まれることに留意してください。）</t>
    <rPh sb="26" eb="29">
      <t>ジュウギョウシャ</t>
    </rPh>
    <rPh sb="29" eb="30">
      <t>トウ</t>
    </rPh>
    <rPh sb="31" eb="33">
      <t>シュウギョウ</t>
    </rPh>
    <rPh sb="33" eb="35">
      <t>カンキョウ</t>
    </rPh>
    <rPh sb="36" eb="37">
      <t>ガイ</t>
    </rPh>
    <rPh sb="43" eb="45">
      <t>ボウシ</t>
    </rPh>
    <rPh sb="50" eb="52">
      <t>ホウシン</t>
    </rPh>
    <rPh sb="53" eb="56">
      <t>メイカクカ</t>
    </rPh>
    <rPh sb="56" eb="57">
      <t>トウ</t>
    </rPh>
    <rPh sb="58" eb="60">
      <t>ヒツヨウ</t>
    </rPh>
    <rPh sb="61" eb="63">
      <t>ソチ</t>
    </rPh>
    <rPh sb="64" eb="65">
      <t>コウ</t>
    </rPh>
    <rPh sb="92" eb="94">
      <t>ジョウシ</t>
    </rPh>
    <rPh sb="95" eb="97">
      <t>ドウリョウ</t>
    </rPh>
    <rPh sb="98" eb="99">
      <t>カギ</t>
    </rPh>
    <rPh sb="102" eb="105">
      <t>リヨウシャ</t>
    </rPh>
    <rPh sb="108" eb="110">
      <t>カゾク</t>
    </rPh>
    <rPh sb="110" eb="111">
      <t>トウ</t>
    </rPh>
    <rPh sb="113" eb="114">
      <t>ウ</t>
    </rPh>
    <rPh sb="119" eb="120">
      <t>フク</t>
    </rPh>
    <rPh sb="126" eb="128">
      <t>リュウイ</t>
    </rPh>
    <phoneticPr fontId="4"/>
  </si>
  <si>
    <t>事業主が講ずべき課題</t>
    <rPh sb="0" eb="3">
      <t>ジギョウヌシ</t>
    </rPh>
    <rPh sb="4" eb="5">
      <t>コウ</t>
    </rPh>
    <rPh sb="8" eb="10">
      <t>カダイ</t>
    </rPh>
    <phoneticPr fontId="4"/>
  </si>
  <si>
    <t>・</t>
    <phoneticPr fontId="4"/>
  </si>
  <si>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4"/>
  </si>
  <si>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4"/>
  </si>
  <si>
    <t>業務継続計画の策定等</t>
    <rPh sb="0" eb="2">
      <t>ギョウム</t>
    </rPh>
    <rPh sb="2" eb="4">
      <t>ケイゾク</t>
    </rPh>
    <rPh sb="4" eb="6">
      <t>ケイカク</t>
    </rPh>
    <rPh sb="7" eb="9">
      <t>サクテイ</t>
    </rPh>
    <rPh sb="9" eb="10">
      <t>トウ</t>
    </rPh>
    <phoneticPr fontId="4"/>
  </si>
  <si>
    <t>　感染症や非常災害の発生時において、以下の事項を記載した業務継続計画を策定していますか。
（感染症および災害の業務継続計画を一体的に作成することも可能）</t>
    <rPh sb="1" eb="4">
      <t>カンセンショウ</t>
    </rPh>
    <rPh sb="5" eb="7">
      <t>ヒジョウ</t>
    </rPh>
    <rPh sb="7" eb="9">
      <t>サイガイ</t>
    </rPh>
    <rPh sb="10" eb="12">
      <t>ハッセイ</t>
    </rPh>
    <rPh sb="12" eb="13">
      <t>ジ</t>
    </rPh>
    <rPh sb="18" eb="20">
      <t>イカ</t>
    </rPh>
    <rPh sb="21" eb="23">
      <t>ジコウ</t>
    </rPh>
    <rPh sb="24" eb="26">
      <t>キサイ</t>
    </rPh>
    <rPh sb="28" eb="30">
      <t>ギョウム</t>
    </rPh>
    <rPh sb="30" eb="32">
      <t>ケイゾク</t>
    </rPh>
    <rPh sb="32" eb="34">
      <t>ケイカク</t>
    </rPh>
    <rPh sb="35" eb="37">
      <t>サクテイ</t>
    </rPh>
    <rPh sb="46" eb="49">
      <t>カンセンショウ</t>
    </rPh>
    <rPh sb="52" eb="54">
      <t>サイガイ</t>
    </rPh>
    <rPh sb="55" eb="57">
      <t>ギョウム</t>
    </rPh>
    <rPh sb="57" eb="59">
      <t>ケイゾク</t>
    </rPh>
    <rPh sb="59" eb="61">
      <t>ケイカク</t>
    </rPh>
    <rPh sb="62" eb="65">
      <t>イッタイテキ</t>
    </rPh>
    <rPh sb="66" eb="68">
      <t>サクセイ</t>
    </rPh>
    <rPh sb="73" eb="75">
      <t>カノウ</t>
    </rPh>
    <phoneticPr fontId="4"/>
  </si>
  <si>
    <t xml:space="preserve">基準
</t>
    <rPh sb="0" eb="2">
      <t>キジュン</t>
    </rPh>
    <phoneticPr fontId="4"/>
  </si>
  <si>
    <t>業務継続計画</t>
    <rPh sb="0" eb="6">
      <t>ギョウムケイゾクケイカク</t>
    </rPh>
    <phoneticPr fontId="4"/>
  </si>
  <si>
    <t>・感染症にかかる業務継続計画</t>
    <rPh sb="1" eb="4">
      <t>カンセンショウ</t>
    </rPh>
    <rPh sb="8" eb="10">
      <t>ギョウム</t>
    </rPh>
    <rPh sb="10" eb="12">
      <t>ケイゾク</t>
    </rPh>
    <rPh sb="12" eb="14">
      <t>ケイカク</t>
    </rPh>
    <phoneticPr fontId="4"/>
  </si>
  <si>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4"/>
  </si>
  <si>
    <t>初動対応</t>
    <rPh sb="0" eb="2">
      <t>ショドウ</t>
    </rPh>
    <rPh sb="2" eb="4">
      <t>タイオウ</t>
    </rPh>
    <phoneticPr fontId="4"/>
  </si>
  <si>
    <t>感染拡大防止体制の確立（保健所との連携、濃厚接触者への対応、関係者との情報共有）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phoneticPr fontId="4"/>
  </si>
  <si>
    <t>・災害にかかる業務継続計画</t>
    <rPh sb="1" eb="3">
      <t>サイガイ</t>
    </rPh>
    <rPh sb="7" eb="9">
      <t>ギョウム</t>
    </rPh>
    <rPh sb="9" eb="11">
      <t>ケイゾク</t>
    </rPh>
    <rPh sb="11" eb="13">
      <t>ケイカク</t>
    </rPh>
    <phoneticPr fontId="4"/>
  </si>
  <si>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</si>
  <si>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4"/>
  </si>
  <si>
    <t>他施設および地域との連携</t>
    <rPh sb="0" eb="1">
      <t>ホカ</t>
    </rPh>
    <rPh sb="1" eb="3">
      <t>シセツ</t>
    </rPh>
    <rPh sb="6" eb="8">
      <t>チイキ</t>
    </rPh>
    <rPh sb="10" eb="12">
      <t>レンケイ</t>
    </rPh>
    <phoneticPr fontId="4"/>
  </si>
  <si>
    <t>　通所リハビリテーション従業者等に対し、業務継続計画について周知するとともに、感染症および災害の業務継続計画にかかる研修および訓練を定期的（年１回以上）に実施していますか。</t>
    <rPh sb="1" eb="3">
      <t>ツウショ</t>
    </rPh>
    <rPh sb="12" eb="15">
      <t>ジュウギョウシャ</t>
    </rPh>
    <rPh sb="15" eb="16">
      <t>トウ</t>
    </rPh>
    <rPh sb="17" eb="18">
      <t>タイ</t>
    </rPh>
    <rPh sb="20" eb="22">
      <t>ギョウム</t>
    </rPh>
    <rPh sb="22" eb="24">
      <t>ケイゾク</t>
    </rPh>
    <rPh sb="24" eb="26">
      <t>ケイカク</t>
    </rPh>
    <rPh sb="30" eb="32">
      <t>シュウチ</t>
    </rPh>
    <rPh sb="39" eb="42">
      <t>カンセンショウ</t>
    </rPh>
    <rPh sb="45" eb="47">
      <t>サイガイ</t>
    </rPh>
    <rPh sb="48" eb="50">
      <t>ギョウム</t>
    </rPh>
    <rPh sb="50" eb="52">
      <t>ケイゾク</t>
    </rPh>
    <rPh sb="52" eb="54">
      <t>ケイカク</t>
    </rPh>
    <rPh sb="58" eb="60">
      <t>ケンシュウ</t>
    </rPh>
    <rPh sb="63" eb="65">
      <t>クンレン</t>
    </rPh>
    <rPh sb="66" eb="69">
      <t>テイキテキ</t>
    </rPh>
    <rPh sb="70" eb="71">
      <t>ネン</t>
    </rPh>
    <rPh sb="72" eb="73">
      <t>カイ</t>
    </rPh>
    <rPh sb="73" eb="75">
      <t>イジョウ</t>
    </rPh>
    <rPh sb="77" eb="79">
      <t>ジッシ</t>
    </rPh>
    <phoneticPr fontId="4"/>
  </si>
  <si>
    <t>研修計画、記録
訓練計画、記録</t>
    <rPh sb="0" eb="2">
      <t>ケンシュウ</t>
    </rPh>
    <rPh sb="2" eb="4">
      <t>ケイカク</t>
    </rPh>
    <rPh sb="5" eb="7">
      <t>キロク</t>
    </rPh>
    <rPh sb="8" eb="10">
      <t>クンレン</t>
    </rPh>
    <rPh sb="10" eb="12">
      <t>ケイカク</t>
    </rPh>
    <rPh sb="13" eb="15">
      <t>キロク</t>
    </rPh>
    <phoneticPr fontId="4"/>
  </si>
  <si>
    <t>感染症の業務継続計画にかかる研修(訓練)については、感染症の予防およびまん延防止のための研修(訓練)と一体的に実施することも差し支えない。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4" eb="16">
      <t>ケンシュウ</t>
    </rPh>
    <rPh sb="17" eb="19">
      <t>クンレン</t>
    </rPh>
    <rPh sb="26" eb="29">
      <t>カンセンショウ</t>
    </rPh>
    <rPh sb="30" eb="32">
      <t>ヨボウ</t>
    </rPh>
    <rPh sb="37" eb="38">
      <t>エン</t>
    </rPh>
    <rPh sb="38" eb="40">
      <t>ボウシ</t>
    </rPh>
    <rPh sb="44" eb="46">
      <t>ケンシュウ</t>
    </rPh>
    <rPh sb="47" eb="49">
      <t>クンレン</t>
    </rPh>
    <rPh sb="51" eb="54">
      <t>イッタイテキ</t>
    </rPh>
    <rPh sb="55" eb="57">
      <t>ジッシ</t>
    </rPh>
    <rPh sb="62" eb="63">
      <t>サ</t>
    </rPh>
    <rPh sb="64" eb="65">
      <t>ツカ</t>
    </rPh>
    <phoneticPr fontId="4"/>
  </si>
  <si>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4"/>
  </si>
  <si>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4"/>
  </si>
  <si>
    <t>定員の遵守</t>
    <rPh sb="0" eb="2">
      <t>テイイン</t>
    </rPh>
    <rPh sb="3" eb="5">
      <t>ジュンシュ</t>
    </rPh>
    <phoneticPr fontId="4"/>
  </si>
  <si>
    <t>　利用定員（当該事業所において同時にサービス提供を受けることができる利用者の数の上限）を超えて指定通所リハビリテーションの提供を行っていませんか。</t>
    <rPh sb="1" eb="3">
      <t>リヨウ</t>
    </rPh>
    <rPh sb="3" eb="5">
      <t>テイイン</t>
    </rPh>
    <rPh sb="44" eb="45">
      <t>コ</t>
    </rPh>
    <rPh sb="47" eb="49">
      <t>シテイ</t>
    </rPh>
    <rPh sb="49" eb="51">
      <t>ツウショ</t>
    </rPh>
    <rPh sb="61" eb="63">
      <t>テイキョウ</t>
    </rPh>
    <rPh sb="64" eb="65">
      <t>オコナ</t>
    </rPh>
    <phoneticPr fontId="4"/>
  </si>
  <si>
    <t>業務日誌
国保連への請求書控え</t>
    <rPh sb="0" eb="2">
      <t>ギョウム</t>
    </rPh>
    <rPh sb="2" eb="4">
      <t>ニッシ</t>
    </rPh>
    <rPh sb="5" eb="8">
      <t>コクホレン</t>
    </rPh>
    <rPh sb="10" eb="12">
      <t>セイキュウ</t>
    </rPh>
    <rPh sb="12" eb="13">
      <t>ショ</t>
    </rPh>
    <rPh sb="13" eb="14">
      <t>ヒカ</t>
    </rPh>
    <phoneticPr fontId="4"/>
  </si>
  <si>
    <t>　非常災害に関する具体的な計画を立てておくとともに、非常災害に備えるため、定期的に避難、救出その他必要な訓練を行っていますか。</t>
    <rPh sb="1" eb="3">
      <t>ヒジョウ</t>
    </rPh>
    <rPh sb="3" eb="5">
      <t>サイガイ</t>
    </rPh>
    <rPh sb="6" eb="7">
      <t>カン</t>
    </rPh>
    <rPh sb="9" eb="12">
      <t>グタイテキ</t>
    </rPh>
    <rPh sb="13" eb="15">
      <t>ケイカク</t>
    </rPh>
    <rPh sb="16" eb="17">
      <t>タ</t>
    </rPh>
    <rPh sb="26" eb="28">
      <t>ヒジョウ</t>
    </rPh>
    <rPh sb="28" eb="30">
      <t>サイガイ</t>
    </rPh>
    <rPh sb="31" eb="32">
      <t>ソナ</t>
    </rPh>
    <rPh sb="37" eb="40">
      <t>テイキテキ</t>
    </rPh>
    <rPh sb="41" eb="43">
      <t>ヒナン</t>
    </rPh>
    <rPh sb="44" eb="46">
      <t>キュウシュツ</t>
    </rPh>
    <rPh sb="48" eb="49">
      <t>ホカ</t>
    </rPh>
    <rPh sb="49" eb="51">
      <t>ヒツヨウ</t>
    </rPh>
    <rPh sb="52" eb="54">
      <t>クンレン</t>
    </rPh>
    <rPh sb="55" eb="56">
      <t>オコナ</t>
    </rPh>
    <phoneticPr fontId="4"/>
  </si>
  <si>
    <t>非常災害(火災・風水害・地震等)対応にかかるマニュアル</t>
    <rPh sb="0" eb="2">
      <t>ヒジョウ</t>
    </rPh>
    <rPh sb="2" eb="4">
      <t>サイガイ</t>
    </rPh>
    <rPh sb="5" eb="7">
      <t>カサイ</t>
    </rPh>
    <rPh sb="8" eb="11">
      <t>フウスイガイ</t>
    </rPh>
    <rPh sb="12" eb="14">
      <t>ジシン</t>
    </rPh>
    <rPh sb="14" eb="15">
      <t>トウ</t>
    </rPh>
    <rPh sb="16" eb="18">
      <t>タイオウ</t>
    </rPh>
    <phoneticPr fontId="4"/>
  </si>
  <si>
    <t>直近の訓練日</t>
    <rPh sb="0" eb="2">
      <t>チョッキン</t>
    </rPh>
    <rPh sb="3" eb="5">
      <t>クンレン</t>
    </rPh>
    <rPh sb="5" eb="6">
      <t>ビ</t>
    </rPh>
    <phoneticPr fontId="4"/>
  </si>
  <si>
    <t>令和　　年　　月　　日（　　　　　訓練）</t>
    <rPh sb="0" eb="2">
      <t>レイワ</t>
    </rPh>
    <rPh sb="4" eb="5">
      <t>ネン</t>
    </rPh>
    <rPh sb="7" eb="8">
      <t>ゲツ</t>
    </rPh>
    <rPh sb="10" eb="11">
      <t>ニチ</t>
    </rPh>
    <rPh sb="17" eb="19">
      <t>クンレン</t>
    </rPh>
    <phoneticPr fontId="4"/>
  </si>
  <si>
    <t>避難訓練の記録</t>
    <rPh sb="0" eb="2">
      <t>ヒナン</t>
    </rPh>
    <rPh sb="2" eb="4">
      <t>クンレン</t>
    </rPh>
    <rPh sb="5" eb="7">
      <t>キロク</t>
    </rPh>
    <phoneticPr fontId="4"/>
  </si>
  <si>
    <t>消防署への届出</t>
    <rPh sb="0" eb="3">
      <t>ショウボウショ</t>
    </rPh>
    <rPh sb="5" eb="6">
      <t>トド</t>
    </rPh>
    <rPh sb="6" eb="7">
      <t>デ</t>
    </rPh>
    <phoneticPr fontId="4"/>
  </si>
  <si>
    <t>　防火管理に関する責任者を定めていますか。</t>
    <rPh sb="1" eb="3">
      <t>ボウカ</t>
    </rPh>
    <rPh sb="3" eb="5">
      <t>カンリ</t>
    </rPh>
    <rPh sb="6" eb="7">
      <t>カン</t>
    </rPh>
    <rPh sb="9" eb="12">
      <t>セキニンシャ</t>
    </rPh>
    <rPh sb="13" eb="14">
      <t>サダ</t>
    </rPh>
    <phoneticPr fontId="4"/>
  </si>
  <si>
    <t>　非常災害時の連絡網等は用意されていますか。</t>
    <rPh sb="1" eb="3">
      <t>ヒジョウ</t>
    </rPh>
    <rPh sb="3" eb="5">
      <t>サイガイ</t>
    </rPh>
    <rPh sb="5" eb="6">
      <t>ジ</t>
    </rPh>
    <rPh sb="7" eb="9">
      <t>レンラク</t>
    </rPh>
    <rPh sb="9" eb="10">
      <t>モウ</t>
    </rPh>
    <rPh sb="10" eb="11">
      <t>トウ</t>
    </rPh>
    <rPh sb="12" eb="14">
      <t>ヨウイ</t>
    </rPh>
    <phoneticPr fontId="4"/>
  </si>
  <si>
    <t>通報連絡体制</t>
    <rPh sb="0" eb="2">
      <t>ツウホウ</t>
    </rPh>
    <rPh sb="2" eb="4">
      <t>レンラク</t>
    </rPh>
    <rPh sb="4" eb="6">
      <t>タイセイ</t>
    </rPh>
    <phoneticPr fontId="4"/>
  </si>
  <si>
    <t>【自然災害対策について】</t>
    <rPh sb="1" eb="3">
      <t>シゼン</t>
    </rPh>
    <rPh sb="3" eb="5">
      <t>サイガイ</t>
    </rPh>
    <rPh sb="5" eb="7">
      <t>タイサク</t>
    </rPh>
    <phoneticPr fontId="4"/>
  </si>
  <si>
    <t>H21.9.16健政推
第377号「社会福祉施設等における防災対策について」</t>
    <rPh sb="8" eb="9">
      <t>ケン</t>
    </rPh>
    <rPh sb="9" eb="10">
      <t>セイ</t>
    </rPh>
    <rPh sb="10" eb="11">
      <t>スイ</t>
    </rPh>
    <rPh sb="12" eb="13">
      <t>ダイ</t>
    </rPh>
    <rPh sb="16" eb="17">
      <t>ゴウ</t>
    </rPh>
    <rPh sb="18" eb="20">
      <t>シャカイ</t>
    </rPh>
    <rPh sb="20" eb="22">
      <t>フクシ</t>
    </rPh>
    <rPh sb="22" eb="24">
      <t>シセツ</t>
    </rPh>
    <rPh sb="24" eb="25">
      <t>トウ</t>
    </rPh>
    <rPh sb="29" eb="31">
      <t>ボウサイ</t>
    </rPh>
    <rPh sb="31" eb="33">
      <t>タイサク</t>
    </rPh>
    <phoneticPr fontId="4"/>
  </si>
  <si>
    <t>□洪水ハザードマップ
□内水(浸水)ハザードマップ
□土砂災害ハザードマップ
□高潮ハザードマップ
□津波ハザードマップ</t>
    <rPh sb="1" eb="3">
      <t>コウズイ</t>
    </rPh>
    <rPh sb="12" eb="14">
      <t>ナイスイ</t>
    </rPh>
    <rPh sb="15" eb="17">
      <t>シンスイ</t>
    </rPh>
    <rPh sb="27" eb="29">
      <t>ドシャ</t>
    </rPh>
    <rPh sb="29" eb="31">
      <t>サイガイ</t>
    </rPh>
    <rPh sb="40" eb="42">
      <t>タカシオ</t>
    </rPh>
    <rPh sb="51" eb="53">
      <t>ツナミ</t>
    </rPh>
    <phoneticPr fontId="4"/>
  </si>
  <si>
    <t>　事業所の所在する場所の災害（土砂災害、洪水、津波等）に対する危険性をハザードマップ等で確認し、具体的な計画(避難経路、避難先等)を立てていますか。</t>
    <rPh sb="1" eb="4">
      <t>ジギョウショ</t>
    </rPh>
    <rPh sb="5" eb="7">
      <t>ショザイ</t>
    </rPh>
    <rPh sb="9" eb="11">
      <t>バショ</t>
    </rPh>
    <rPh sb="12" eb="14">
      <t>サイガイ</t>
    </rPh>
    <rPh sb="15" eb="17">
      <t>ドシャ</t>
    </rPh>
    <rPh sb="17" eb="19">
      <t>サイガイ</t>
    </rPh>
    <rPh sb="20" eb="22">
      <t>コウズイ</t>
    </rPh>
    <rPh sb="23" eb="25">
      <t>ツナミ</t>
    </rPh>
    <rPh sb="25" eb="26">
      <t>トウ</t>
    </rPh>
    <rPh sb="28" eb="29">
      <t>タイ</t>
    </rPh>
    <rPh sb="31" eb="34">
      <t>キケンセイ</t>
    </rPh>
    <rPh sb="42" eb="43">
      <t>トウ</t>
    </rPh>
    <rPh sb="44" eb="46">
      <t>カクニン</t>
    </rPh>
    <rPh sb="48" eb="51">
      <t>グタイテキ</t>
    </rPh>
    <rPh sb="52" eb="54">
      <t>ケイカク</t>
    </rPh>
    <rPh sb="55" eb="57">
      <t>ヒナン</t>
    </rPh>
    <rPh sb="57" eb="59">
      <t>ケイロ</t>
    </rPh>
    <rPh sb="60" eb="63">
      <t>ヒナンサキ</t>
    </rPh>
    <rPh sb="63" eb="64">
      <t>トウ</t>
    </rPh>
    <rPh sb="66" eb="67">
      <t>タ</t>
    </rPh>
    <phoneticPr fontId="4"/>
  </si>
  <si>
    <t>　自然災害を想定し、定期的に避難、救出その他必要な訓練（年１回以上）を行っていますか。</t>
    <rPh sb="1" eb="3">
      <t>シゼン</t>
    </rPh>
    <rPh sb="3" eb="5">
      <t>サイガイ</t>
    </rPh>
    <rPh sb="6" eb="8">
      <t>ソウテイ</t>
    </rPh>
    <rPh sb="10" eb="13">
      <t>テイキテキ</t>
    </rPh>
    <rPh sb="14" eb="16">
      <t>ヒナン</t>
    </rPh>
    <rPh sb="17" eb="19">
      <t>キュウシュツ</t>
    </rPh>
    <rPh sb="21" eb="22">
      <t>ホカ</t>
    </rPh>
    <rPh sb="22" eb="24">
      <t>ヒツヨウ</t>
    </rPh>
    <rPh sb="25" eb="27">
      <t>クンレン</t>
    </rPh>
    <rPh sb="28" eb="29">
      <t>ネン</t>
    </rPh>
    <rPh sb="30" eb="31">
      <t>カイ</t>
    </rPh>
    <rPh sb="31" eb="33">
      <t>イジョウ</t>
    </rPh>
    <rPh sb="35" eb="36">
      <t>オコナ</t>
    </rPh>
    <phoneticPr fontId="4"/>
  </si>
  <si>
    <t>　　令和　　年　　月　　日</t>
    <rPh sb="2" eb="4">
      <t>レイワ</t>
    </rPh>
    <rPh sb="6" eb="7">
      <t>ネン</t>
    </rPh>
    <rPh sb="9" eb="10">
      <t>ゲツ</t>
    </rPh>
    <rPh sb="12" eb="13">
      <t>ニチ</t>
    </rPh>
    <phoneticPr fontId="4"/>
  </si>
  <si>
    <t>【防犯対策について】</t>
    <rPh sb="1" eb="3">
      <t>ボウハン</t>
    </rPh>
    <rPh sb="3" eb="5">
      <t>タイサク</t>
    </rPh>
    <phoneticPr fontId="4"/>
  </si>
  <si>
    <t>H28.9.8健政推
第76号「社会福祉施設等の防犯対策点検マニュアルについて」</t>
    <rPh sb="7" eb="8">
      <t>ケン</t>
    </rPh>
    <rPh sb="8" eb="9">
      <t>セイ</t>
    </rPh>
    <rPh sb="9" eb="10">
      <t>スイ</t>
    </rPh>
    <rPh sb="11" eb="12">
      <t>ダイ</t>
    </rPh>
    <rPh sb="14" eb="15">
      <t>ゴウ</t>
    </rPh>
    <rPh sb="16" eb="18">
      <t>シャカイ</t>
    </rPh>
    <rPh sb="18" eb="20">
      <t>フクシ</t>
    </rPh>
    <rPh sb="20" eb="22">
      <t>シセツ</t>
    </rPh>
    <rPh sb="22" eb="23">
      <t>トウ</t>
    </rPh>
    <rPh sb="24" eb="26">
      <t>ボウハン</t>
    </rPh>
    <rPh sb="26" eb="28">
      <t>タイサク</t>
    </rPh>
    <rPh sb="28" eb="30">
      <t>テンケン</t>
    </rPh>
    <phoneticPr fontId="4"/>
  </si>
  <si>
    <t>　安全管理責任者を選定し、防犯対策マニュアルを作成してますか。</t>
    <rPh sb="1" eb="3">
      <t>アンゼン</t>
    </rPh>
    <rPh sb="3" eb="5">
      <t>カンリ</t>
    </rPh>
    <rPh sb="5" eb="7">
      <t>セキニン</t>
    </rPh>
    <rPh sb="7" eb="8">
      <t>シャ</t>
    </rPh>
    <rPh sb="9" eb="11">
      <t>センテイ</t>
    </rPh>
    <rPh sb="13" eb="15">
      <t>ボウハン</t>
    </rPh>
    <rPh sb="15" eb="17">
      <t>タイサク</t>
    </rPh>
    <rPh sb="23" eb="25">
      <t>サクセイ</t>
    </rPh>
    <phoneticPr fontId="4"/>
  </si>
  <si>
    <t>安全管理責任者</t>
    <rPh sb="0" eb="2">
      <t>アンゼン</t>
    </rPh>
    <rPh sb="2" eb="4">
      <t>カンリ</t>
    </rPh>
    <rPh sb="4" eb="6">
      <t>セキニン</t>
    </rPh>
    <rPh sb="6" eb="7">
      <t>シャ</t>
    </rPh>
    <phoneticPr fontId="4"/>
  </si>
  <si>
    <t>【職種　　　　　氏名　　　　　　】</t>
    <rPh sb="1" eb="3">
      <t>ショクシュ</t>
    </rPh>
    <rPh sb="8" eb="10">
      <t>シメイ</t>
    </rPh>
    <phoneticPr fontId="4"/>
  </si>
  <si>
    <t>防犯対策マニュアル　　　有　　無</t>
    <rPh sb="0" eb="2">
      <t>ボウハン</t>
    </rPh>
    <rPh sb="2" eb="4">
      <t>タイサク</t>
    </rPh>
    <rPh sb="12" eb="13">
      <t>ア</t>
    </rPh>
    <rPh sb="15" eb="16">
      <t>ナ</t>
    </rPh>
    <phoneticPr fontId="4"/>
  </si>
  <si>
    <t>　不審者対応訓練を行っていますか。</t>
    <rPh sb="1" eb="4">
      <t>フシンシャ</t>
    </rPh>
    <rPh sb="4" eb="6">
      <t>タイオウ</t>
    </rPh>
    <rPh sb="6" eb="8">
      <t>クンレン</t>
    </rPh>
    <rPh sb="9" eb="10">
      <t>オコナ</t>
    </rPh>
    <phoneticPr fontId="4"/>
  </si>
  <si>
    <t>直近の訓練日</t>
    <rPh sb="0" eb="2">
      <t>チョッキン</t>
    </rPh>
    <rPh sb="3" eb="6">
      <t>クンレンビ</t>
    </rPh>
    <phoneticPr fontId="4"/>
  </si>
  <si>
    <t>令和　　年　　月　　日</t>
    <rPh sb="0" eb="2">
      <t>レイワ</t>
    </rPh>
    <rPh sb="4" eb="5">
      <t>ネン</t>
    </rPh>
    <rPh sb="7" eb="8">
      <t>ゲツ</t>
    </rPh>
    <rPh sb="10" eb="11">
      <t>ニチ</t>
    </rPh>
    <phoneticPr fontId="4"/>
  </si>
  <si>
    <t>衛生管理等</t>
    <rPh sb="0" eb="2">
      <t>エイセイ</t>
    </rPh>
    <rPh sb="2" eb="4">
      <t>カンリ</t>
    </rPh>
    <rPh sb="4" eb="5">
      <t>トウ</t>
    </rPh>
    <phoneticPr fontId="4"/>
  </si>
  <si>
    <t>　事業所において感染症が発生、またはまん延しないように、以下に掲げる措置を実施していますか。</t>
    <rPh sb="1" eb="4">
      <t>ジギョウショ</t>
    </rPh>
    <rPh sb="8" eb="11">
      <t>カンセンショウ</t>
    </rPh>
    <rPh sb="12" eb="14">
      <t>ハッセイ</t>
    </rPh>
    <rPh sb="20" eb="21">
      <t>エン</t>
    </rPh>
    <rPh sb="28" eb="30">
      <t>イカ</t>
    </rPh>
    <rPh sb="31" eb="32">
      <t>カカ</t>
    </rPh>
    <rPh sb="34" eb="36">
      <t>ソチ</t>
    </rPh>
    <rPh sb="37" eb="39">
      <t>ジッシ</t>
    </rPh>
    <phoneticPr fontId="4"/>
  </si>
  <si>
    <t>構成メンバーの責任および役割分担を明確にするとともに、専任の感染対策を担当する者を決めていますか。　</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4"/>
  </si>
  <si>
    <t>担当者名【　　　　　　　　　】有　・　無</t>
    <rPh sb="0" eb="3">
      <t>タントウシャ</t>
    </rPh>
    <rPh sb="3" eb="4">
      <t>メイ</t>
    </rPh>
    <phoneticPr fontId="4"/>
  </si>
  <si>
    <t>「感染症の予防およびまんえん防止のための指針」を整備していますか。</t>
    <rPh sb="1" eb="4">
      <t>カンセンショウ</t>
    </rPh>
    <rPh sb="5" eb="7">
      <t>ヨボウ</t>
    </rPh>
    <rPh sb="14" eb="16">
      <t>ボウシ</t>
    </rPh>
    <rPh sb="20" eb="22">
      <t>シシン</t>
    </rPh>
    <rPh sb="24" eb="26">
      <t>セイビ</t>
    </rPh>
    <phoneticPr fontId="4"/>
  </si>
  <si>
    <t>事業所において、従業員等に対し、感染症およびまん延防止のための研修および訓練を定期的（年１回以上）に実施していますか。</t>
    <rPh sb="0" eb="3">
      <t>ジギョウショ</t>
    </rPh>
    <rPh sb="8" eb="11">
      <t>ジュウギョウイン</t>
    </rPh>
    <rPh sb="11" eb="12">
      <t>トウ</t>
    </rPh>
    <rPh sb="13" eb="14">
      <t>タイ</t>
    </rPh>
    <rPh sb="16" eb="19">
      <t>カンセンショウ</t>
    </rPh>
    <rPh sb="24" eb="25">
      <t>エン</t>
    </rPh>
    <rPh sb="25" eb="27">
      <t>ボウシ</t>
    </rPh>
    <rPh sb="31" eb="33">
      <t>ケンシュウ</t>
    </rPh>
    <rPh sb="36" eb="38">
      <t>クンレン</t>
    </rPh>
    <rPh sb="39" eb="42">
      <t>テイキテキ</t>
    </rPh>
    <rPh sb="43" eb="44">
      <t>ネン</t>
    </rPh>
    <rPh sb="45" eb="48">
      <t>カイイジョウ</t>
    </rPh>
    <rPh sb="50" eb="52">
      <t>ジッシ</t>
    </rPh>
    <phoneticPr fontId="4"/>
  </si>
  <si>
    <t>秘密保持等</t>
    <rPh sb="0" eb="2">
      <t>ヒミツ</t>
    </rPh>
    <rPh sb="2" eb="4">
      <t>ホジ</t>
    </rPh>
    <rPh sb="4" eb="5">
      <t>トウ</t>
    </rPh>
    <phoneticPr fontId="4"/>
  </si>
  <si>
    <t>　従業者および従業者であった者が、正当な理由なく、業務上知りえた利用者またはその家族の秘密を漏らすことのないよう必要な措置を講じていますか。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2" eb="35">
      <t>リヨウシャ</t>
    </rPh>
    <rPh sb="40" eb="42">
      <t>カゾク</t>
    </rPh>
    <rPh sb="43" eb="45">
      <t>ヒミツ</t>
    </rPh>
    <rPh sb="46" eb="47">
      <t>モ</t>
    </rPh>
    <rPh sb="56" eb="58">
      <t>ヒツヨウ</t>
    </rPh>
    <rPh sb="59" eb="61">
      <t>ソチ</t>
    </rPh>
    <rPh sb="62" eb="63">
      <t>コウ</t>
    </rPh>
    <phoneticPr fontId="4"/>
  </si>
  <si>
    <t>秘密保持誓約書</t>
    <rPh sb="0" eb="2">
      <t>ヒミツ</t>
    </rPh>
    <rPh sb="2" eb="4">
      <t>ホジ</t>
    </rPh>
    <rPh sb="4" eb="7">
      <t>セイヤクショ</t>
    </rPh>
    <phoneticPr fontId="4"/>
  </si>
  <si>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6" eb="19">
      <t>リヨウシャ</t>
    </rPh>
    <rPh sb="25" eb="27">
      <t>カゾク</t>
    </rPh>
    <rPh sb="28" eb="30">
      <t>コジン</t>
    </rPh>
    <rPh sb="30" eb="32">
      <t>ジョウホウ</t>
    </rPh>
    <rPh sb="33" eb="34">
      <t>モチ</t>
    </rPh>
    <rPh sb="36" eb="38">
      <t>バアイ</t>
    </rPh>
    <rPh sb="39" eb="41">
      <t>ドウイ</t>
    </rPh>
    <rPh sb="42" eb="44">
      <t>ショメン</t>
    </rPh>
    <rPh sb="47" eb="48">
      <t>エ</t>
    </rPh>
    <rPh sb="59" eb="61">
      <t>テイキョウ</t>
    </rPh>
    <rPh sb="61" eb="63">
      <t>カイシ</t>
    </rPh>
    <rPh sb="63" eb="64">
      <t>ジ</t>
    </rPh>
    <rPh sb="68" eb="71">
      <t>ホウカツテキ</t>
    </rPh>
    <rPh sb="72" eb="74">
      <t>ドウイ</t>
    </rPh>
    <rPh sb="75" eb="76">
      <t>カ</t>
    </rPh>
    <phoneticPr fontId="4"/>
  </si>
  <si>
    <t>個人情報同意書</t>
    <rPh sb="0" eb="2">
      <t>コジン</t>
    </rPh>
    <rPh sb="2" eb="4">
      <t>ジョウホウ</t>
    </rPh>
    <rPh sb="4" eb="7">
      <t>ドウイショ</t>
    </rPh>
    <phoneticPr fontId="4"/>
  </si>
  <si>
    <t>苦情処理</t>
    <rPh sb="0" eb="2">
      <t>クジョウ</t>
    </rPh>
    <rPh sb="2" eb="4">
      <t>ショリ</t>
    </rPh>
    <phoneticPr fontId="4"/>
  </si>
  <si>
    <t>　利用者およびその家族からの苦情を受け付けるための仕組みを設けていますか。</t>
    <rPh sb="1" eb="4">
      <t>リヨウシャ</t>
    </rPh>
    <rPh sb="9" eb="11">
      <t>カゾク</t>
    </rPh>
    <rPh sb="14" eb="16">
      <t>クジョウ</t>
    </rPh>
    <rPh sb="17" eb="18">
      <t>ウ</t>
    </rPh>
    <rPh sb="19" eb="20">
      <t>ツ</t>
    </rPh>
    <rPh sb="25" eb="27">
      <t>シク</t>
    </rPh>
    <rPh sb="29" eb="30">
      <t>モウ</t>
    </rPh>
    <phoneticPr fontId="4"/>
  </si>
  <si>
    <t>苦情の受付簿
苦情対応マニュアル</t>
    <rPh sb="0" eb="2">
      <t>クジョウ</t>
    </rPh>
    <rPh sb="3" eb="5">
      <t>ウケツケ</t>
    </rPh>
    <rPh sb="5" eb="6">
      <t>ボ</t>
    </rPh>
    <rPh sb="7" eb="9">
      <t>クジョウ</t>
    </rPh>
    <rPh sb="9" eb="11">
      <t>タイオウ</t>
    </rPh>
    <phoneticPr fontId="4"/>
  </si>
  <si>
    <t>苦情件数　　　　　：　月　　　　　件程度</t>
    <rPh sb="0" eb="2">
      <t>クジョウ</t>
    </rPh>
    <rPh sb="2" eb="4">
      <t>ケンスウ</t>
    </rPh>
    <rPh sb="11" eb="12">
      <t>ツキ</t>
    </rPh>
    <rPh sb="17" eb="18">
      <t>ケン</t>
    </rPh>
    <rPh sb="18" eb="20">
      <t>テイド</t>
    </rPh>
    <phoneticPr fontId="4"/>
  </si>
  <si>
    <t>苦情相談窓口の設置：　□有　・　□無</t>
    <rPh sb="0" eb="2">
      <t>クジョウ</t>
    </rPh>
    <rPh sb="2" eb="4">
      <t>ソウダン</t>
    </rPh>
    <rPh sb="4" eb="6">
      <t>マドグチ</t>
    </rPh>
    <rPh sb="7" eb="9">
      <t>セッチ</t>
    </rPh>
    <rPh sb="12" eb="13">
      <t>アリ</t>
    </rPh>
    <rPh sb="17" eb="18">
      <t>ナシ</t>
    </rPh>
    <phoneticPr fontId="4"/>
  </si>
  <si>
    <t>苦情窓口担当者　　：</t>
    <rPh sb="0" eb="2">
      <t>クジョウ</t>
    </rPh>
    <rPh sb="2" eb="4">
      <t>マドグチ</t>
    </rPh>
    <rPh sb="4" eb="7">
      <t>タントウシャ</t>
    </rPh>
    <phoneticPr fontId="4"/>
  </si>
  <si>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4"/>
  </si>
  <si>
    <t>　苦情相談等の内容を記録・保存していますか。</t>
    <rPh sb="1" eb="3">
      <t>クジョウ</t>
    </rPh>
    <rPh sb="3" eb="5">
      <t>ソウダン</t>
    </rPh>
    <rPh sb="5" eb="6">
      <t>トウ</t>
    </rPh>
    <rPh sb="7" eb="9">
      <t>ナイヨウ</t>
    </rPh>
    <rPh sb="10" eb="12">
      <t>キロク</t>
    </rPh>
    <rPh sb="13" eb="15">
      <t>ホゾン</t>
    </rPh>
    <phoneticPr fontId="4"/>
  </si>
  <si>
    <t>苦情対応記録</t>
    <rPh sb="0" eb="2">
      <t>クジョウ</t>
    </rPh>
    <rPh sb="2" eb="4">
      <t>タイオウ</t>
    </rPh>
    <rPh sb="4" eb="6">
      <t>キロク</t>
    </rPh>
    <phoneticPr fontId="4"/>
  </si>
  <si>
    <t>事故発生時の対応</t>
    <rPh sb="0" eb="2">
      <t>ジコ</t>
    </rPh>
    <rPh sb="2" eb="4">
      <t>ハッセイ</t>
    </rPh>
    <rPh sb="4" eb="5">
      <t>ジ</t>
    </rPh>
    <rPh sb="6" eb="8">
      <t>タイオウ</t>
    </rPh>
    <phoneticPr fontId="4"/>
  </si>
  <si>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4"/>
  </si>
  <si>
    <t>事故対応マニュアル
市町村、家族、介護支援専門員への報告記録
ヒヤリハット記録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4"/>
  </si>
  <si>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4"/>
  </si>
  <si>
    <t>→</t>
    <phoneticPr fontId="4"/>
  </si>
  <si>
    <t>事故事例の有無　：　□有　・　□無</t>
    <rPh sb="0" eb="2">
      <t>ジコ</t>
    </rPh>
    <rPh sb="2" eb="4">
      <t>ジレイ</t>
    </rPh>
    <rPh sb="5" eb="7">
      <t>ウム</t>
    </rPh>
    <rPh sb="11" eb="12">
      <t>アリ</t>
    </rPh>
    <rPh sb="16" eb="17">
      <t>ナシ</t>
    </rPh>
    <phoneticPr fontId="4"/>
  </si>
  <si>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4"/>
  </si>
  <si>
    <t>損害賠償保険への加入：　□有　・　□無</t>
    <rPh sb="0" eb="2">
      <t>ソンガイ</t>
    </rPh>
    <rPh sb="2" eb="4">
      <t>バイショウ</t>
    </rPh>
    <rPh sb="4" eb="6">
      <t>ホケン</t>
    </rPh>
    <rPh sb="8" eb="10">
      <t>カニュウ</t>
    </rPh>
    <rPh sb="13" eb="14">
      <t>アリ</t>
    </rPh>
    <rPh sb="18" eb="19">
      <t>ナシ</t>
    </rPh>
    <phoneticPr fontId="4"/>
  </si>
  <si>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4"/>
  </si>
  <si>
    <t>再発防止策の検討の記録</t>
    <rPh sb="0" eb="2">
      <t>サイハツ</t>
    </rPh>
    <rPh sb="2" eb="4">
      <t>ボウシ</t>
    </rPh>
    <rPh sb="4" eb="5">
      <t>サク</t>
    </rPh>
    <rPh sb="6" eb="8">
      <t>ケントウ</t>
    </rPh>
    <rPh sb="9" eb="11">
      <t>キロク</t>
    </rPh>
    <phoneticPr fontId="4"/>
  </si>
  <si>
    <t>虐待の防止</t>
    <rPh sb="0" eb="2">
      <t>ギャクタイ</t>
    </rPh>
    <rPh sb="3" eb="5">
      <t>ボウシ</t>
    </rPh>
    <phoneticPr fontId="4"/>
  </si>
  <si>
    <t>委員会記録</t>
    <rPh sb="0" eb="3">
      <t>イインカイ</t>
    </rPh>
    <rPh sb="3" eb="5">
      <t>キロク</t>
    </rPh>
    <phoneticPr fontId="4"/>
  </si>
  <si>
    <t>構成メンバーの責任および役割分担を明確にするとともに、専任の虐待防止の対策を担当する者を決めていますか。</t>
    <rPh sb="0" eb="2">
      <t>コウセイ</t>
    </rPh>
    <rPh sb="7" eb="9">
      <t>セキニン</t>
    </rPh>
    <rPh sb="12" eb="16">
      <t>ヤクワリブンタン</t>
    </rPh>
    <rPh sb="17" eb="19">
      <t>メイカク</t>
    </rPh>
    <rPh sb="27" eb="29">
      <t>センニン</t>
    </rPh>
    <rPh sb="30" eb="32">
      <t>ギャクタイ</t>
    </rPh>
    <rPh sb="32" eb="34">
      <t>ボウシ</t>
    </rPh>
    <rPh sb="35" eb="37">
      <t>タイサク</t>
    </rPh>
    <rPh sb="38" eb="40">
      <t>タントウ</t>
    </rPh>
    <rPh sb="42" eb="43">
      <t>モノ</t>
    </rPh>
    <rPh sb="44" eb="45">
      <t>キ</t>
    </rPh>
    <phoneticPr fontId="4"/>
  </si>
  <si>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4"/>
  </si>
  <si>
    <t>虐待防止のための指針</t>
    <rPh sb="0" eb="2">
      <t>ギャクタイ</t>
    </rPh>
    <rPh sb="2" eb="4">
      <t>ボウシ</t>
    </rPh>
    <rPh sb="8" eb="10">
      <t>シシン</t>
    </rPh>
    <phoneticPr fontId="4"/>
  </si>
  <si>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4"/>
  </si>
  <si>
    <t>虐待防止検討委員会その他事業所内の組織に関する事項</t>
    <rPh sb="0" eb="2">
      <t>ギャクタイ</t>
    </rPh>
    <rPh sb="2" eb="4">
      <t>ボウシ</t>
    </rPh>
    <rPh sb="4" eb="6">
      <t>ケントウ</t>
    </rPh>
    <rPh sb="6" eb="9">
      <t>イインカイ</t>
    </rPh>
    <rPh sb="11" eb="12">
      <t>ホカ</t>
    </rPh>
    <rPh sb="12" eb="15">
      <t>ジギョウショ</t>
    </rPh>
    <rPh sb="15" eb="16">
      <t>ナイ</t>
    </rPh>
    <rPh sb="17" eb="19">
      <t>ソシキ</t>
    </rPh>
    <rPh sb="20" eb="21">
      <t>カン</t>
    </rPh>
    <rPh sb="23" eb="25">
      <t>ジコウ</t>
    </rPh>
    <phoneticPr fontId="4"/>
  </si>
  <si>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4"/>
  </si>
  <si>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3">
      <t>キホンホウシン</t>
    </rPh>
    <phoneticPr fontId="4"/>
  </si>
  <si>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4"/>
  </si>
  <si>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4"/>
  </si>
  <si>
    <t>虐待等にかかる苦情解決方法に関する事項</t>
    <rPh sb="0" eb="2">
      <t>ギャクタイ</t>
    </rPh>
    <rPh sb="2" eb="3">
      <t>トウ</t>
    </rPh>
    <rPh sb="7" eb="9">
      <t>クジョウ</t>
    </rPh>
    <rPh sb="9" eb="11">
      <t>カイケツ</t>
    </rPh>
    <rPh sb="11" eb="13">
      <t>ホウホウ</t>
    </rPh>
    <rPh sb="14" eb="15">
      <t>カン</t>
    </rPh>
    <rPh sb="17" eb="19">
      <t>ジコウ</t>
    </rPh>
    <phoneticPr fontId="4"/>
  </si>
  <si>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4"/>
  </si>
  <si>
    <t>その他虐待の防止の推進のために必要な事項</t>
    <rPh sb="2" eb="3">
      <t>ホカ</t>
    </rPh>
    <rPh sb="3" eb="5">
      <t>ギャクタイ</t>
    </rPh>
    <rPh sb="6" eb="8">
      <t>ボウシ</t>
    </rPh>
    <rPh sb="9" eb="11">
      <t>スイシン</t>
    </rPh>
    <rPh sb="15" eb="17">
      <t>ヒツヨウ</t>
    </rPh>
    <rPh sb="18" eb="20">
      <t>ジコウ</t>
    </rPh>
    <phoneticPr fontId="4"/>
  </si>
  <si>
    <t>「基準」：指定居宅サービス等の事業の人員、設備及び運営に関する基準</t>
    <rPh sb="1" eb="3">
      <t>キジュン</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1" eb="33">
      <t>キジュン</t>
    </rPh>
    <phoneticPr fontId="4"/>
  </si>
  <si>
    <t>　　　　　（平成11年厚生省令第37号）</t>
    <rPh sb="11" eb="14">
      <t>コウセイショウ</t>
    </rPh>
    <rPh sb="14" eb="15">
      <t>レイ</t>
    </rPh>
    <rPh sb="15" eb="16">
      <t>ダイ</t>
    </rPh>
    <rPh sb="18" eb="19">
      <t>ゴウ</t>
    </rPh>
    <phoneticPr fontId="4"/>
  </si>
  <si>
    <t>・運営指導当日に準備すべき書類等</t>
    <rPh sb="1" eb="3">
      <t>ウンエイ</t>
    </rPh>
    <phoneticPr fontId="5"/>
  </si>
  <si>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5"/>
  </si>
  <si>
    <r>
      <t xml:space="preserve">       ※資格及び研修に関して、</t>
    </r>
    <r>
      <rPr>
        <b/>
        <u/>
        <sz val="12"/>
        <rFont val="HGSｺﾞｼｯｸM"/>
        <family val="3"/>
        <charset val="128"/>
      </rPr>
      <t>必要に応じて、資格証又は研修修了証等の写しを運営指導の際に確認します</t>
    </r>
    <r>
      <rPr>
        <b/>
        <sz val="12"/>
        <rFont val="HGSｺﾞｼｯｸM"/>
        <family val="3"/>
        <charset val="128"/>
      </rPr>
      <t>。</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35"/>
  </si>
  <si>
    <r>
      <t>（２）介護職員に対する処遇の状況（</t>
    </r>
    <r>
      <rPr>
        <sz val="11"/>
        <rFont val="ＭＳ Ｐゴシック"/>
        <family val="3"/>
        <charset val="128"/>
      </rPr>
      <t>運営指導直近時点）</t>
    </r>
    <rPh sb="3" eb="5">
      <t>カイゴ</t>
    </rPh>
    <rPh sb="5" eb="7">
      <t>ショクイン</t>
    </rPh>
    <rPh sb="8" eb="9">
      <t>タイ</t>
    </rPh>
    <rPh sb="11" eb="13">
      <t>ショグウ</t>
    </rPh>
    <rPh sb="14" eb="16">
      <t>ジョウキョウ</t>
    </rPh>
    <rPh sb="17" eb="19">
      <t>ウンエイ</t>
    </rPh>
    <rPh sb="19" eb="21">
      <t>シドウ</t>
    </rPh>
    <phoneticPr fontId="4"/>
  </si>
  <si>
    <t xml:space="preserve">【+160単位/月】
</t>
    <rPh sb="5" eb="7">
      <t>タンイ</t>
    </rPh>
    <rPh sb="8" eb="9">
      <t>ツキ</t>
    </rPh>
    <phoneticPr fontId="4"/>
  </si>
  <si>
    <t>実務者研修修了者</t>
    <rPh sb="0" eb="3">
      <t>ジツムシャ</t>
    </rPh>
    <rPh sb="3" eb="5">
      <t>ケンシュウ</t>
    </rPh>
    <rPh sb="5" eb="8">
      <t>シュウリョウシャ</t>
    </rPh>
    <phoneticPr fontId="45"/>
  </si>
  <si>
    <t>介護職員初任者研修修了者</t>
    <rPh sb="0" eb="2">
      <t>カイゴ</t>
    </rPh>
    <rPh sb="2" eb="4">
      <t>ショクイン</t>
    </rPh>
    <rPh sb="4" eb="7">
      <t>ショニンシャ</t>
    </rPh>
    <rPh sb="7" eb="9">
      <t>ケンシュウ</t>
    </rPh>
    <rPh sb="9" eb="12">
      <t>シュウリョウシャ</t>
    </rPh>
    <phoneticPr fontId="45"/>
  </si>
  <si>
    <t>生活援助従事者研修修了者</t>
    <rPh sb="0" eb="2">
      <t>セイカツ</t>
    </rPh>
    <rPh sb="2" eb="4">
      <t>エンジョ</t>
    </rPh>
    <rPh sb="4" eb="7">
      <t>ジュウジシャ</t>
    </rPh>
    <rPh sb="7" eb="9">
      <t>ケンシュウ</t>
    </rPh>
    <rPh sb="9" eb="12">
      <t>シュウリョウシャ</t>
    </rPh>
    <phoneticPr fontId="45"/>
  </si>
  <si>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5"/>
  </si>
  <si>
    <t>旧ホームヘルパー1級課程修了者</t>
    <rPh sb="0" eb="1">
      <t>キュウ</t>
    </rPh>
    <rPh sb="9" eb="10">
      <t>キュウ</t>
    </rPh>
    <rPh sb="10" eb="12">
      <t>カテイ</t>
    </rPh>
    <rPh sb="12" eb="15">
      <t>シュウリョウシャ</t>
    </rPh>
    <phoneticPr fontId="45"/>
  </si>
  <si>
    <t>旧ホームヘルパー2級課程修了者</t>
    <rPh sb="0" eb="1">
      <t>キュウ</t>
    </rPh>
    <rPh sb="9" eb="10">
      <t>キュウ</t>
    </rPh>
    <rPh sb="10" eb="12">
      <t>カテイ</t>
    </rPh>
    <rPh sb="12" eb="15">
      <t>シュウリョウシャ</t>
    </rPh>
    <phoneticPr fontId="45"/>
  </si>
  <si>
    <t>認知症介護基礎研修修了者</t>
    <rPh sb="0" eb="9">
      <t>ニンチショウカイゴキソケンシュウ</t>
    </rPh>
    <rPh sb="9" eb="12">
      <t>シュウリョウシャ</t>
    </rPh>
    <phoneticPr fontId="45"/>
  </si>
  <si>
    <t>基準第111条</t>
    <rPh sb="0" eb="2">
      <t>キジュン</t>
    </rPh>
    <rPh sb="2" eb="3">
      <t>ダイ</t>
    </rPh>
    <rPh sb="6" eb="7">
      <t>ジョウ</t>
    </rPh>
    <phoneticPr fontId="4"/>
  </si>
  <si>
    <t>基準第112条</t>
    <rPh sb="2" eb="3">
      <t>ダイ</t>
    </rPh>
    <rPh sb="6" eb="7">
      <t>ジョウ</t>
    </rPh>
    <phoneticPr fontId="4"/>
  </si>
  <si>
    <t>基準第8条</t>
    <rPh sb="2" eb="3">
      <t>ダイ</t>
    </rPh>
    <rPh sb="4" eb="5">
      <t>ジョウ</t>
    </rPh>
    <phoneticPr fontId="4"/>
  </si>
  <si>
    <t>基準第11条</t>
    <rPh sb="2" eb="3">
      <t>ダイ</t>
    </rPh>
    <rPh sb="5" eb="6">
      <t>ジョウ</t>
    </rPh>
    <phoneticPr fontId="4"/>
  </si>
  <si>
    <t>基準第13条</t>
    <rPh sb="2" eb="3">
      <t>ダイ</t>
    </rPh>
    <rPh sb="5" eb="6">
      <t>ジョウ</t>
    </rPh>
    <phoneticPr fontId="4"/>
  </si>
  <si>
    <t>基準第64条</t>
    <rPh sb="2" eb="3">
      <t>ダイ</t>
    </rPh>
    <rPh sb="5" eb="6">
      <t>ジョウ</t>
    </rPh>
    <phoneticPr fontId="4"/>
  </si>
  <si>
    <t>基準第16条</t>
    <rPh sb="0" eb="2">
      <t>キジュン</t>
    </rPh>
    <rPh sb="2" eb="3">
      <t>ダイ</t>
    </rPh>
    <rPh sb="5" eb="6">
      <t>ジョウ</t>
    </rPh>
    <phoneticPr fontId="4"/>
  </si>
  <si>
    <t>基準第19条</t>
    <rPh sb="0" eb="3">
      <t>キジュンダイ</t>
    </rPh>
    <rPh sb="5" eb="6">
      <t>ジョウ</t>
    </rPh>
    <phoneticPr fontId="4"/>
  </si>
  <si>
    <t>基準第96条</t>
    <rPh sb="2" eb="3">
      <t>ダイ</t>
    </rPh>
    <rPh sb="5" eb="6">
      <t>ジョウ</t>
    </rPh>
    <phoneticPr fontId="4"/>
  </si>
  <si>
    <t>基準第115条</t>
    <rPh sb="2" eb="3">
      <t>ダイ</t>
    </rPh>
    <rPh sb="6" eb="7">
      <t>ジョウ</t>
    </rPh>
    <phoneticPr fontId="4"/>
  </si>
  <si>
    <t>基準第27条</t>
    <rPh sb="0" eb="3">
      <t>キジュンダイ</t>
    </rPh>
    <rPh sb="5" eb="6">
      <t>ジョウ</t>
    </rPh>
    <phoneticPr fontId="4"/>
  </si>
  <si>
    <t>基準第117条</t>
    <rPh sb="0" eb="2">
      <t>キジュン</t>
    </rPh>
    <rPh sb="2" eb="3">
      <t>ダイ</t>
    </rPh>
    <rPh sb="6" eb="7">
      <t>ジョウ</t>
    </rPh>
    <phoneticPr fontId="4"/>
  </si>
  <si>
    <t>基準第101条</t>
    <rPh sb="2" eb="3">
      <t>ダイ</t>
    </rPh>
    <rPh sb="6" eb="7">
      <t>ジョウ</t>
    </rPh>
    <phoneticPr fontId="4"/>
  </si>
  <si>
    <t xml:space="preserve">基準第30条の2
</t>
    <rPh sb="0" eb="2">
      <t>キジュン</t>
    </rPh>
    <rPh sb="2" eb="3">
      <t>ダイ</t>
    </rPh>
    <rPh sb="5" eb="6">
      <t>ジョウ</t>
    </rPh>
    <phoneticPr fontId="4"/>
  </si>
  <si>
    <t>基準第102条</t>
    <rPh sb="2" eb="3">
      <t>ダイ</t>
    </rPh>
    <rPh sb="6" eb="7">
      <t>ジョウ</t>
    </rPh>
    <phoneticPr fontId="4"/>
  </si>
  <si>
    <t>基準第103条</t>
    <rPh sb="0" eb="3">
      <t>キジュンダイ</t>
    </rPh>
    <rPh sb="6" eb="7">
      <t>ジョウ</t>
    </rPh>
    <phoneticPr fontId="4"/>
  </si>
  <si>
    <t>基準第118条</t>
    <rPh sb="0" eb="2">
      <t>キジュン</t>
    </rPh>
    <rPh sb="2" eb="3">
      <t>ダイ</t>
    </rPh>
    <rPh sb="6" eb="7">
      <t>ジョウ</t>
    </rPh>
    <phoneticPr fontId="4"/>
  </si>
  <si>
    <t>基準第33条</t>
    <rPh sb="0" eb="2">
      <t>キジュン</t>
    </rPh>
    <rPh sb="2" eb="3">
      <t>ダイ</t>
    </rPh>
    <rPh sb="5" eb="6">
      <t>ジョウ</t>
    </rPh>
    <phoneticPr fontId="4"/>
  </si>
  <si>
    <t>基準第36条
H12.6.7社援第1352号「社会福祉事業の経営者による福祉サービスに関する苦情解決の仕組みの指針について」</t>
    <rPh sb="2" eb="3">
      <t>ダイ</t>
    </rPh>
    <rPh sb="5" eb="6">
      <t>ジョウ</t>
    </rPh>
    <rPh sb="14" eb="15">
      <t>シャ</t>
    </rPh>
    <rPh sb="15" eb="16">
      <t>エン</t>
    </rPh>
    <rPh sb="16" eb="17">
      <t>ダイ</t>
    </rPh>
    <rPh sb="21" eb="22">
      <t>ゴウ</t>
    </rPh>
    <rPh sb="23" eb="25">
      <t>シャカイ</t>
    </rPh>
    <rPh sb="25" eb="27">
      <t>フクシ</t>
    </rPh>
    <rPh sb="27" eb="29">
      <t>ジギョウ</t>
    </rPh>
    <rPh sb="30" eb="33">
      <t>ケイエイシャ</t>
    </rPh>
    <rPh sb="36" eb="38">
      <t>フクシ</t>
    </rPh>
    <rPh sb="43" eb="44">
      <t>カン</t>
    </rPh>
    <rPh sb="46" eb="48">
      <t>クジョウ</t>
    </rPh>
    <rPh sb="48" eb="50">
      <t>カイケツ</t>
    </rPh>
    <rPh sb="51" eb="53">
      <t>シク</t>
    </rPh>
    <rPh sb="55" eb="57">
      <t>シシン</t>
    </rPh>
    <phoneticPr fontId="4"/>
  </si>
  <si>
    <t>基準第37条
介護事故発生時における報告取扱要領</t>
    <rPh sb="2" eb="3">
      <t>ダイ</t>
    </rPh>
    <rPh sb="5" eb="6">
      <t>ジョウ</t>
    </rPh>
    <rPh sb="7" eb="9">
      <t>カイゴ</t>
    </rPh>
    <rPh sb="9" eb="11">
      <t>ジコ</t>
    </rPh>
    <rPh sb="11" eb="13">
      <t>ハッセイ</t>
    </rPh>
    <rPh sb="13" eb="14">
      <t>ジ</t>
    </rPh>
    <rPh sb="18" eb="20">
      <t>ホウコク</t>
    </rPh>
    <rPh sb="20" eb="22">
      <t>トリアツカイ</t>
    </rPh>
    <rPh sb="22" eb="24">
      <t>ヨウリョウ</t>
    </rPh>
    <phoneticPr fontId="4"/>
  </si>
  <si>
    <t>基準第37条の2</t>
    <rPh sb="0" eb="3">
      <t>キジュンダイ</t>
    </rPh>
    <rPh sb="5" eb="6">
      <t>ジョウ</t>
    </rPh>
    <phoneticPr fontId="4"/>
  </si>
  <si>
    <t>　サービス提供に当たって、当該利用者または他の利用者等の生命または身体を保護するため緊急やむを得ない場合を除き、身体的拘束等を行っていませんか。</t>
    <phoneticPr fontId="4"/>
  </si>
  <si>
    <t>　上記の身体的拘束等を行う場合には、その態様および時間、その際の利用者への心身の状況ならびに緊急やむを得ない理由を記録していますか。</t>
    <phoneticPr fontId="4"/>
  </si>
  <si>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4"/>
  </si>
  <si>
    <t>指定通所リハビリテーションの具体的取扱方針</t>
    <rPh sb="0" eb="2">
      <t>シテイ</t>
    </rPh>
    <rPh sb="2" eb="4">
      <t>ツウショ</t>
    </rPh>
    <rPh sb="14" eb="21">
      <t>グタイテキトリアツカイホウシン</t>
    </rPh>
    <phoneticPr fontId="4"/>
  </si>
  <si>
    <t>基準第114条</t>
    <rPh sb="0" eb="3">
      <t>キジュンダイ</t>
    </rPh>
    <rPh sb="6" eb="7">
      <t>ジョウ</t>
    </rPh>
    <phoneticPr fontId="4"/>
  </si>
  <si>
    <t>　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ますか。</t>
    <rPh sb="32" eb="34">
      <t>ツウショ</t>
    </rPh>
    <rPh sb="55" eb="108">
      <t>トウガイイリョウキカンガサクセイシタリハビリテーションジッシケイカクショトウニヨリ､トウガイリヨウシャニカカルリハビリテーションノジョウホウヲハアク</t>
    </rPh>
    <phoneticPr fontId="4"/>
  </si>
  <si>
    <t>感染症の予防およびまん延防止のための指針</t>
    <rPh sb="0" eb="3">
      <t>カンセンショウ</t>
    </rPh>
    <rPh sb="4" eb="6">
      <t>ヨボウ</t>
    </rPh>
    <phoneticPr fontId="4"/>
  </si>
  <si>
    <t>研修計画、記録
訓練記録</t>
    <rPh sb="0" eb="2">
      <t>ケンシュウ</t>
    </rPh>
    <rPh sb="2" eb="4">
      <t>ケイカク</t>
    </rPh>
    <rPh sb="5" eb="7">
      <t>キロク</t>
    </rPh>
    <rPh sb="8" eb="10">
      <t>クンレン</t>
    </rPh>
    <rPh sb="10" eb="12">
      <t>キロク</t>
    </rPh>
    <phoneticPr fontId="4"/>
  </si>
  <si>
    <t>会議記録</t>
    <rPh sb="0" eb="2">
      <t>カイギ</t>
    </rPh>
    <rPh sb="2" eb="4">
      <t>キロク</t>
    </rPh>
    <phoneticPr fontId="5"/>
  </si>
  <si>
    <t>病院または診療所に入院中の者が退院するに当たり、通所リハビリテーション事業所の医師または理学療法士、作業療法士もしくは言語聴覚士が、退院前カンファレンスに参加し、退院時共同指導を行った後に、当該者に対する初回の通所リハビリテーションを実施</t>
    <rPh sb="0" eb="2">
      <t>ビョウイン</t>
    </rPh>
    <rPh sb="24" eb="26">
      <t>ツウショ</t>
    </rPh>
    <rPh sb="35" eb="38">
      <t>ジギョウショ</t>
    </rPh>
    <rPh sb="39" eb="41">
      <t>イシ</t>
    </rPh>
    <rPh sb="44" eb="49">
      <t>リガクリョウホウシ</t>
    </rPh>
    <rPh sb="50" eb="55">
      <t>サギョウリョウホウシ</t>
    </rPh>
    <rPh sb="59" eb="64">
      <t>ゲンゴチョウカクシ</t>
    </rPh>
    <rPh sb="66" eb="68">
      <t>タイイン</t>
    </rPh>
    <rPh sb="68" eb="69">
      <t>マエ</t>
    </rPh>
    <rPh sb="77" eb="79">
      <t>サンカ</t>
    </rPh>
    <rPh sb="105" eb="107">
      <t>ツウショ</t>
    </rPh>
    <phoneticPr fontId="5"/>
  </si>
  <si>
    <t>委員会記録</t>
    <rPh sb="0" eb="5">
      <t>イインカイキロク</t>
    </rPh>
    <phoneticPr fontId="4"/>
  </si>
  <si>
    <t>研修計画、記録</t>
    <rPh sb="0" eb="4">
      <t>ケンシュウケイカク</t>
    </rPh>
    <rPh sb="5" eb="7">
      <t>キロク</t>
    </rPh>
    <phoneticPr fontId="4"/>
  </si>
  <si>
    <t>担当者名</t>
    <rPh sb="0" eb="4">
      <t>タントウシャメイ</t>
    </rPh>
    <phoneticPr fontId="4"/>
  </si>
  <si>
    <t>リハビリテーションマネジメント加算（ロ）</t>
    <rPh sb="15" eb="17">
      <t>カサン</t>
    </rPh>
    <phoneticPr fontId="4"/>
  </si>
  <si>
    <t>リハビリテーションマネジメント加算（イ）の算定用件をすべて満たしている</t>
    <rPh sb="15" eb="17">
      <t>カサン</t>
    </rPh>
    <rPh sb="21" eb="23">
      <t>サンテイ</t>
    </rPh>
    <rPh sb="23" eb="25">
      <t>ヨウケン</t>
    </rPh>
    <rPh sb="29" eb="30">
      <t>ミ</t>
    </rPh>
    <phoneticPr fontId="4"/>
  </si>
  <si>
    <t>リハビリテーションマネジメント加算（ハ）</t>
    <rPh sb="15" eb="17">
      <t>カサン</t>
    </rPh>
    <phoneticPr fontId="4"/>
  </si>
  <si>
    <t>リハビリテーションマネジメント加算（ロ）の算定用件をすべて満たしている</t>
    <rPh sb="15" eb="17">
      <t>カサン</t>
    </rPh>
    <rPh sb="21" eb="23">
      <t>サンテイ</t>
    </rPh>
    <rPh sb="23" eb="25">
      <t>ヨウケン</t>
    </rPh>
    <rPh sb="29" eb="30">
      <t>ミ</t>
    </rPh>
    <phoneticPr fontId="4"/>
  </si>
  <si>
    <t>１月あたり
793単位</t>
    <rPh sb="1" eb="2">
      <t>ツキ</t>
    </rPh>
    <phoneticPr fontId="4"/>
  </si>
  <si>
    <t>１月あたり
473単位</t>
    <rPh sb="1" eb="2">
      <t>ツキ</t>
    </rPh>
    <phoneticPr fontId="4"/>
  </si>
  <si>
    <t>利用者ごとに、多職種が共同して栄養アセスメントおよび口腔の健康状態の評価を実施</t>
    <rPh sb="0" eb="3">
      <t>リヨウシャ</t>
    </rPh>
    <rPh sb="7" eb="10">
      <t>タショクシュ</t>
    </rPh>
    <rPh sb="31" eb="33">
      <t>ジョウタイ</t>
    </rPh>
    <phoneticPr fontId="4"/>
  </si>
  <si>
    <t>評価記録書</t>
    <rPh sb="0" eb="2">
      <t>ヒョウカ</t>
    </rPh>
    <rPh sb="2" eb="5">
      <t>キロクショ</t>
    </rPh>
    <phoneticPr fontId="4"/>
  </si>
  <si>
    <t>利用者ごとに、言語聴覚士、歯科衛生士または看護職員がその他の職種の者と共同して口腔の健康状態を評価し、利用者の口腔の健康状態に係る解決すべき課題を把握</t>
    <rPh sb="7" eb="12">
      <t>ゲンゴチョウカクシ</t>
    </rPh>
    <rPh sb="13" eb="18">
      <t>シカエイセイシ</t>
    </rPh>
    <rPh sb="21" eb="25">
      <t>カンゴショクイン</t>
    </rPh>
    <rPh sb="51" eb="54">
      <t>リヨウシャ</t>
    </rPh>
    <rPh sb="55" eb="57">
      <t>コウクウ</t>
    </rPh>
    <rPh sb="58" eb="62">
      <t>ケンコウジョウタイ</t>
    </rPh>
    <rPh sb="63" eb="64">
      <t>カカ</t>
    </rPh>
    <rPh sb="65" eb="67">
      <t>カイケツ</t>
    </rPh>
    <rPh sb="70" eb="72">
      <t>カダイ</t>
    </rPh>
    <rPh sb="73" eb="75">
      <t>ハアク</t>
    </rPh>
    <phoneticPr fontId="5"/>
  </si>
  <si>
    <t>利用者ごとに、関係職種が、通所リハビリテーション計画の内容の情報等や、利用者の口腔の健康状態に関する情報および利用者の栄養状態に関する情報を相互に共有</t>
    <rPh sb="0" eb="3">
      <t>リヨウシャ</t>
    </rPh>
    <rPh sb="7" eb="11">
      <t>カンケイショクシュ</t>
    </rPh>
    <rPh sb="13" eb="15">
      <t>ツウショ</t>
    </rPh>
    <rPh sb="35" eb="38">
      <t>リヨウシャ</t>
    </rPh>
    <phoneticPr fontId="4"/>
  </si>
  <si>
    <t>共有した情報を踏まえ、必要に応じて通所リハビリテーション計画を見直し、見直しの内容を関係職種に対して情報提供</t>
    <rPh sb="0" eb="2">
      <t>キョウユウ</t>
    </rPh>
    <rPh sb="4" eb="6">
      <t>ジョウホウ</t>
    </rPh>
    <rPh sb="7" eb="8">
      <t>フ</t>
    </rPh>
    <rPh sb="11" eb="13">
      <t>ヒツヨウ</t>
    </rPh>
    <rPh sb="14" eb="15">
      <t>オウ</t>
    </rPh>
    <rPh sb="35" eb="37">
      <t>ミナオ</t>
    </rPh>
    <rPh sb="39" eb="41">
      <t>ナイヨウ</t>
    </rPh>
    <rPh sb="42" eb="46">
      <t>カンケイショクシュ</t>
    </rPh>
    <rPh sb="47" eb="48">
      <t>タイ</t>
    </rPh>
    <rPh sb="50" eb="52">
      <t>ジョウホウ</t>
    </rPh>
    <rPh sb="52" eb="54">
      <t>テイキョウ</t>
    </rPh>
    <phoneticPr fontId="4"/>
  </si>
  <si>
    <t>リハビリテーション計画について、事業所の医師が利用者または家族に対して説明し、同意を得る</t>
    <rPh sb="9" eb="11">
      <t>ケイカク</t>
    </rPh>
    <rPh sb="16" eb="19">
      <t>ジギョウショ</t>
    </rPh>
    <rPh sb="20" eb="22">
      <t>イシ</t>
    </rPh>
    <rPh sb="23" eb="26">
      <t>リヨウシャ</t>
    </rPh>
    <rPh sb="29" eb="31">
      <t>カゾク</t>
    </rPh>
    <rPh sb="32" eb="33">
      <t>タイ</t>
    </rPh>
    <rPh sb="35" eb="37">
      <t>セツメイ</t>
    </rPh>
    <rPh sb="39" eb="41">
      <t>ドウイ</t>
    </rPh>
    <rPh sb="42" eb="43">
      <t>エ</t>
    </rPh>
    <phoneticPr fontId="5"/>
  </si>
  <si>
    <t>個別の入浴計画に基づき、個浴その他の利用者の居宅の状況に近い環境で、入浴介助を実施</t>
    <rPh sb="0" eb="2">
      <t>コベツ</t>
    </rPh>
    <rPh sb="3" eb="5">
      <t>ニュウヨク</t>
    </rPh>
    <rPh sb="5" eb="7">
      <t>ケイカク</t>
    </rPh>
    <rPh sb="8" eb="9">
      <t>モト</t>
    </rPh>
    <rPh sb="12" eb="14">
      <t>コヨク</t>
    </rPh>
    <rPh sb="16" eb="17">
      <t>ホカ</t>
    </rPh>
    <rPh sb="18" eb="21">
      <t>リヨウシャ</t>
    </rPh>
    <rPh sb="22" eb="24">
      <t>キョタク</t>
    </rPh>
    <rPh sb="25" eb="27">
      <t>ジョウキョウ</t>
    </rPh>
    <rPh sb="28" eb="29">
      <t>チカ</t>
    </rPh>
    <rPh sb="30" eb="32">
      <t>カンキョウ</t>
    </rPh>
    <rPh sb="34" eb="36">
      <t>ニュウヨク</t>
    </rPh>
    <rPh sb="36" eb="38">
      <t>カイジョ</t>
    </rPh>
    <rPh sb="39" eb="41">
      <t>ジッシ</t>
    </rPh>
    <phoneticPr fontId="5"/>
  </si>
  <si>
    <t>個別入浴計画
（個別の入浴計画に相当する内容を通所リハビリテーション計画の中に記載する場合は、個別の入浴計画に代えることができる。）</t>
    <rPh sb="0" eb="2">
      <t>コベツ</t>
    </rPh>
    <rPh sb="2" eb="4">
      <t>ニュウヨク</t>
    </rPh>
    <rPh sb="4" eb="6">
      <t>ケイカク</t>
    </rPh>
    <rPh sb="8" eb="10">
      <t>コベツ</t>
    </rPh>
    <rPh sb="11" eb="13">
      <t>ニュウヨク</t>
    </rPh>
    <rPh sb="13" eb="15">
      <t>ケイカク</t>
    </rPh>
    <rPh sb="16" eb="18">
      <t>ソウトウ</t>
    </rPh>
    <rPh sb="20" eb="22">
      <t>ナイヨウ</t>
    </rPh>
    <rPh sb="23" eb="25">
      <t>ツウショ</t>
    </rPh>
    <rPh sb="34" eb="36">
      <t>ケイカク</t>
    </rPh>
    <rPh sb="37" eb="38">
      <t>ナカ</t>
    </rPh>
    <rPh sb="39" eb="41">
      <t>キサイ</t>
    </rPh>
    <rPh sb="43" eb="45">
      <t>バアイ</t>
    </rPh>
    <rPh sb="47" eb="49">
      <t>コベツ</t>
    </rPh>
    <rPh sb="50" eb="52">
      <t>ニュウヨク</t>
    </rPh>
    <rPh sb="52" eb="54">
      <t>ケイカク</t>
    </rPh>
    <rPh sb="55" eb="56">
      <t>カ</t>
    </rPh>
    <phoneticPr fontId="5"/>
  </si>
  <si>
    <t>該当</t>
    <rPh sb="0" eb="2">
      <t>ガイトウ</t>
    </rPh>
    <phoneticPr fontId="7"/>
  </si>
  <si>
    <t>以下に該当する場合減算適用なし</t>
    <rPh sb="0" eb="2">
      <t>イカ</t>
    </rPh>
    <rPh sb="3" eb="5">
      <t>ガイトウ</t>
    </rPh>
    <rPh sb="7" eb="13">
      <t>バアイゲンサンテキヨウ</t>
    </rPh>
    <phoneticPr fontId="5"/>
  </si>
  <si>
    <t>３月に１回以上、リハビリテーション会議を開催し、リハビリテーションに関する専門的な見地から利用者の状況等に関する情報を構成員と共有し、リハビリテーション会議の内容を記録するとともに、利用者の状態に応じ、リハビリテーション計画を見直していること。</t>
    <rPh sb="1" eb="2">
      <t>ツキ</t>
    </rPh>
    <rPh sb="4" eb="7">
      <t>カイイジョウ</t>
    </rPh>
    <rPh sb="17" eb="19">
      <t>カイギ</t>
    </rPh>
    <rPh sb="20" eb="22">
      <t>カイサイ</t>
    </rPh>
    <rPh sb="110" eb="112">
      <t>ケイカク</t>
    </rPh>
    <rPh sb="113" eb="115">
      <t>ミナオ</t>
    </rPh>
    <phoneticPr fontId="5"/>
  </si>
  <si>
    <t>会議記録、リハビリテーション計画書</t>
    <rPh sb="0" eb="4">
      <t>カイギキロク</t>
    </rPh>
    <rPh sb="14" eb="17">
      <t>ケイカクショ</t>
    </rPh>
    <phoneticPr fontId="5"/>
  </si>
  <si>
    <t>利用者ごとのリハビリテーション計画書等の内容等の情報を厚生労働省に提出（ＬＩＦＥへの提出）し、リハビリテーションの提供に当たって、当該情報その他のリハビリテーションの適切かつ有効な実施のために必要な情報を活用</t>
    <rPh sb="0" eb="3">
      <t>リヨウシャ</t>
    </rPh>
    <rPh sb="15" eb="35">
      <t>ケイカクショトウノナイヨウトウノジョウホウヲコウセイロウドウショウニテイシュツ</t>
    </rPh>
    <rPh sb="42" eb="44">
      <t>テイシュツ</t>
    </rPh>
    <phoneticPr fontId="5"/>
  </si>
  <si>
    <t>利用を開始した日の属する月から起算して12月を超えて介護予防通所リハビリテーションを行う場合の減算</t>
    <rPh sb="0" eb="2">
      <t>リヨウ</t>
    </rPh>
    <rPh sb="3" eb="5">
      <t>カイシ</t>
    </rPh>
    <rPh sb="7" eb="8">
      <t>ヒ</t>
    </rPh>
    <rPh sb="9" eb="10">
      <t>ゾク</t>
    </rPh>
    <rPh sb="12" eb="13">
      <t>ツキ</t>
    </rPh>
    <rPh sb="15" eb="17">
      <t>キサン</t>
    </rPh>
    <rPh sb="21" eb="22">
      <t>ツキ</t>
    </rPh>
    <rPh sb="23" eb="24">
      <t>コ</t>
    </rPh>
    <rPh sb="26" eb="28">
      <t>カイゴ</t>
    </rPh>
    <rPh sb="28" eb="30">
      <t>ヨボウ</t>
    </rPh>
    <rPh sb="30" eb="32">
      <t>ツウショ</t>
    </rPh>
    <rPh sb="42" eb="43">
      <t>オコナ</t>
    </rPh>
    <rPh sb="44" eb="46">
      <t>バアイ</t>
    </rPh>
    <rPh sb="47" eb="49">
      <t>ゲンサン</t>
    </rPh>
    <phoneticPr fontId="7"/>
  </si>
  <si>
    <t>指定介護予防通所リハビリテーションの利用が12月を超える場合、指定介護予防通所リハビリテーション費から要支援１は120単位、要支援２は240単位を減算</t>
    <rPh sb="0" eb="2">
      <t>シテイ</t>
    </rPh>
    <rPh sb="2" eb="4">
      <t>カイゴ</t>
    </rPh>
    <rPh sb="4" eb="6">
      <t>ヨボウ</t>
    </rPh>
    <rPh sb="6" eb="8">
      <t>ツウショ</t>
    </rPh>
    <rPh sb="18" eb="20">
      <t>リヨウ</t>
    </rPh>
    <rPh sb="23" eb="24">
      <t>ツキ</t>
    </rPh>
    <rPh sb="25" eb="26">
      <t>コ</t>
    </rPh>
    <rPh sb="28" eb="30">
      <t>バアイ</t>
    </rPh>
    <phoneticPr fontId="7"/>
  </si>
  <si>
    <t>栄養改善サービスおよび口腔機能向上サービスを実施</t>
    <rPh sb="0" eb="4">
      <t>エイヨウカイゼン</t>
    </rPh>
    <rPh sb="11" eb="17">
      <t>コウクウキノウコウジョウ</t>
    </rPh>
    <rPh sb="22" eb="24">
      <t>ジッシ</t>
    </rPh>
    <phoneticPr fontId="4"/>
  </si>
  <si>
    <t>サービス提供記録等</t>
    <rPh sb="4" eb="9">
      <t>テイキョウキロクトウ</t>
    </rPh>
    <phoneticPr fontId="4"/>
  </si>
  <si>
    <t>利用者が介護予防通所リハビリテーションの提供を受けた日において、利用者に対し、栄養改善サービスまたは口腔機能向上サービスのうちのいずれかのサービスを行う日を１月につき２回以上も受けていること</t>
    <rPh sb="0" eb="3">
      <t>リヨウシャ</t>
    </rPh>
    <rPh sb="32" eb="35">
      <t>リヨウシャ</t>
    </rPh>
    <rPh sb="36" eb="37">
      <t>タイ</t>
    </rPh>
    <rPh sb="39" eb="89">
      <t>エイヨウカイゼンサービスマタハコウクウキノウコウジョウサービスノウチノイズレカノサービスヲオコナウヒヲ1ツキニツキ2カイイジョウモウ</t>
    </rPh>
    <phoneticPr fontId="4"/>
  </si>
  <si>
    <t>栄養改善加算、口腔機能向上加算を算定していないこと</t>
    <rPh sb="0" eb="6">
      <t>エイヨウカイゼンカサン</t>
    </rPh>
    <rPh sb="7" eb="15">
      <t>コウクウキノウコウジョウカサン</t>
    </rPh>
    <rPh sb="16" eb="18">
      <t>サンテイ</t>
    </rPh>
    <phoneticPr fontId="4"/>
  </si>
  <si>
    <t>掲示</t>
    <rPh sb="0" eb="2">
      <t>ケイジ</t>
    </rPh>
    <phoneticPr fontId="4"/>
  </si>
  <si>
    <t>　重要事項をウェブサイトに掲載していますか。</t>
    <rPh sb="1" eb="5">
      <t>ジュウヨウジコウ</t>
    </rPh>
    <rPh sb="13" eb="15">
      <t>ケイサイ</t>
    </rPh>
    <phoneticPr fontId="4"/>
  </si>
  <si>
    <t>基準第32条</t>
    <rPh sb="0" eb="3">
      <t>キジュンダイ</t>
    </rPh>
    <rPh sb="5" eb="6">
      <t>ジョウ</t>
    </rPh>
    <phoneticPr fontId="4"/>
  </si>
  <si>
    <t>ホームページ、情報公表システム</t>
    <rPh sb="7" eb="11">
      <t>ジョウホウコウヒョウ</t>
    </rPh>
    <phoneticPr fontId="4"/>
  </si>
  <si>
    <t>令和７年度</t>
    <rPh sb="0" eb="2">
      <t>レイワ</t>
    </rPh>
    <phoneticPr fontId="4"/>
  </si>
  <si>
    <t>定員超過減算
【*70/100】</t>
    <rPh sb="0" eb="2">
      <t>テイイン</t>
    </rPh>
    <rPh sb="2" eb="4">
      <t>チョウカ</t>
    </rPh>
    <rPh sb="4" eb="6">
      <t>ゲンサン</t>
    </rPh>
    <phoneticPr fontId="5"/>
  </si>
  <si>
    <t xml:space="preserve">人員基準減算
【*70/100】
</t>
    <rPh sb="0" eb="2">
      <t>ジンイン</t>
    </rPh>
    <rPh sb="2" eb="4">
      <t>キジュン</t>
    </rPh>
    <rPh sb="4" eb="6">
      <t>ゲンサン</t>
    </rPh>
    <phoneticPr fontId="5"/>
  </si>
  <si>
    <t>高齢者虐待防止措置未実施減算
【*99/100】</t>
    <rPh sb="0" eb="14">
      <t>コウレイシャギャクタイボウシソチミジッシゲンサン</t>
    </rPh>
    <phoneticPr fontId="4"/>
  </si>
  <si>
    <t>高齢者虐待防止のための指針を整備していない</t>
    <rPh sb="0" eb="3">
      <t>コウレイシャ</t>
    </rPh>
    <rPh sb="3" eb="5">
      <t>ギャクタイ</t>
    </rPh>
    <phoneticPr fontId="4"/>
  </si>
  <si>
    <t>高齢者虐待防止のための研修を定期的に実施していない</t>
    <rPh sb="0" eb="3">
      <t>コウレイシャ</t>
    </rPh>
    <phoneticPr fontId="4"/>
  </si>
  <si>
    <t>高齢者虐待防止措置を適正に実施するための担当者を置いていない</t>
    <rPh sb="0" eb="3">
      <t>コウレイシャ</t>
    </rPh>
    <rPh sb="3" eb="9">
      <t>ギャクタイボウシソチ</t>
    </rPh>
    <rPh sb="10" eb="12">
      <t>テキセイ</t>
    </rPh>
    <rPh sb="24" eb="25">
      <t>オ</t>
    </rPh>
    <phoneticPr fontId="4"/>
  </si>
  <si>
    <t>業務継続計画未策定減算
【*99/100】</t>
    <rPh sb="0" eb="6">
      <t>ギョウムケイゾクケイカク</t>
    </rPh>
    <rPh sb="6" eb="7">
      <t>ミ</t>
    </rPh>
    <rPh sb="7" eb="9">
      <t>サクテイ</t>
    </rPh>
    <rPh sb="9" eb="11">
      <t>ゲンサン</t>
    </rPh>
    <phoneticPr fontId="4"/>
  </si>
  <si>
    <t>感染症や非常災害の発生時において、利用者に対するサービスの提供を継続的に実施するための、および非常時の体制で早期の業務再開を図るための計画（業務継続計画）を策定していない</t>
    <rPh sb="0" eb="3">
      <t>カンセンショウ</t>
    </rPh>
    <rPh sb="4" eb="8">
      <t>ヒジョウサイガイ</t>
    </rPh>
    <rPh sb="9" eb="12">
      <t>ハッセイジ</t>
    </rPh>
    <rPh sb="17" eb="20">
      <t>リヨウシャ</t>
    </rPh>
    <rPh sb="32" eb="35">
      <t>ケイゾクテキ</t>
    </rPh>
    <rPh sb="36" eb="38">
      <t>ジッシ</t>
    </rPh>
    <phoneticPr fontId="4"/>
  </si>
  <si>
    <t>理学療法士等体制強化加算【+30単位/日】</t>
    <rPh sb="0" eb="2">
      <t>リガク</t>
    </rPh>
    <rPh sb="2" eb="5">
      <t>リョウホウシ</t>
    </rPh>
    <rPh sb="5" eb="6">
      <t>トウ</t>
    </rPh>
    <rPh sb="6" eb="8">
      <t>タイセイ</t>
    </rPh>
    <rPh sb="8" eb="10">
      <t>キョウカ</t>
    </rPh>
    <rPh sb="10" eb="12">
      <t>カサン</t>
    </rPh>
    <rPh sb="16" eb="18">
      <t>タンイ</t>
    </rPh>
    <rPh sb="19" eb="20">
      <t>ニチ</t>
    </rPh>
    <phoneticPr fontId="4"/>
  </si>
  <si>
    <t>中山間地域等に居住する者へのサービス提供加算
【+5/100】</t>
    <rPh sb="0" eb="1">
      <t>チュウ</t>
    </rPh>
    <rPh sb="1" eb="3">
      <t>サンカン</t>
    </rPh>
    <rPh sb="3" eb="5">
      <t>チイキ</t>
    </rPh>
    <rPh sb="5" eb="6">
      <t>トウ</t>
    </rPh>
    <rPh sb="7" eb="8">
      <t>イ</t>
    </rPh>
    <rPh sb="8" eb="9">
      <t>ス</t>
    </rPh>
    <rPh sb="11" eb="12">
      <t>モノ</t>
    </rPh>
    <rPh sb="18" eb="20">
      <t>テイキョウ</t>
    </rPh>
    <rPh sb="20" eb="22">
      <t>カサン</t>
    </rPh>
    <phoneticPr fontId="4"/>
  </si>
  <si>
    <t>リハビリテーションマネジメント加算（イ）</t>
    <rPh sb="15" eb="17">
      <t>カサン</t>
    </rPh>
    <phoneticPr fontId="4"/>
  </si>
  <si>
    <t>医師の説明
【+270単位】</t>
    <rPh sb="0" eb="2">
      <t>イシ</t>
    </rPh>
    <rPh sb="3" eb="5">
      <t>セツメイ</t>
    </rPh>
    <rPh sb="11" eb="13">
      <t>タンイ</t>
    </rPh>
    <phoneticPr fontId="5"/>
  </si>
  <si>
    <t>短期集中個別リハビリテーション実施加算
【+110単位/日】</t>
    <rPh sb="0" eb="2">
      <t>タンキ</t>
    </rPh>
    <rPh sb="2" eb="4">
      <t>シュウチュウ</t>
    </rPh>
    <rPh sb="4" eb="6">
      <t>コベツ</t>
    </rPh>
    <rPh sb="15" eb="17">
      <t>ジッシ</t>
    </rPh>
    <rPh sb="17" eb="19">
      <t>カサン</t>
    </rPh>
    <rPh sb="25" eb="27">
      <t>タンイ</t>
    </rPh>
    <rPh sb="28" eb="29">
      <t>ニチ</t>
    </rPh>
    <phoneticPr fontId="4"/>
  </si>
  <si>
    <t>認知症短期集中リハビリテーション実施加算（Ⅰ）
【+240単位/日】</t>
    <rPh sb="0" eb="3">
      <t>ニンチショウ</t>
    </rPh>
    <rPh sb="3" eb="5">
      <t>タンキ</t>
    </rPh>
    <rPh sb="5" eb="7">
      <t>シュウチュウ</t>
    </rPh>
    <rPh sb="16" eb="18">
      <t>ジッシ</t>
    </rPh>
    <rPh sb="18" eb="20">
      <t>カサン</t>
    </rPh>
    <phoneticPr fontId="4"/>
  </si>
  <si>
    <t>認知症短期集中リハビリテーション実施加算（Ⅱ）
【+1,920単位/月】</t>
    <rPh sb="34" eb="35">
      <t>ツキ</t>
    </rPh>
    <phoneticPr fontId="4"/>
  </si>
  <si>
    <t>リハビリテーション実施計画書</t>
    <phoneticPr fontId="4"/>
  </si>
  <si>
    <t>リハビリテーションマネジメント加算（イ）、（ロ）または（ハ）のいずれかを算定</t>
    <rPh sb="15" eb="17">
      <t>カサン</t>
    </rPh>
    <rPh sb="36" eb="38">
      <t>サンテイ</t>
    </rPh>
    <phoneticPr fontId="4"/>
  </si>
  <si>
    <t>若年性認知症利用者受入加算【+60単位/日】</t>
    <rPh sb="0" eb="3">
      <t>ジャクネンセイ</t>
    </rPh>
    <rPh sb="3" eb="5">
      <t>ニンチ</t>
    </rPh>
    <rPh sb="5" eb="6">
      <t>ショウ</t>
    </rPh>
    <rPh sb="6" eb="9">
      <t>リヨウシャ</t>
    </rPh>
    <rPh sb="9" eb="11">
      <t>ウケイレ</t>
    </rPh>
    <rPh sb="11" eb="12">
      <t>カ</t>
    </rPh>
    <rPh sb="12" eb="13">
      <t>ザン</t>
    </rPh>
    <rPh sb="17" eb="19">
      <t>タンイ</t>
    </rPh>
    <rPh sb="20" eb="21">
      <t>ニチ</t>
    </rPh>
    <phoneticPr fontId="4"/>
  </si>
  <si>
    <t>栄養アセスメント加算
【+50単位/月】</t>
    <rPh sb="0" eb="2">
      <t>エイヨウ</t>
    </rPh>
    <rPh sb="8" eb="10">
      <t>カサン</t>
    </rPh>
    <rPh sb="15" eb="17">
      <t>タンイ</t>
    </rPh>
    <rPh sb="18" eb="19">
      <t>ツキ</t>
    </rPh>
    <phoneticPr fontId="4"/>
  </si>
  <si>
    <t>栄養改善加算
【+200単位/回】</t>
    <rPh sb="2" eb="4">
      <t>カイゼン</t>
    </rPh>
    <rPh sb="12" eb="14">
      <t>タンイ</t>
    </rPh>
    <rPh sb="15" eb="16">
      <t>カイ</t>
    </rPh>
    <phoneticPr fontId="5"/>
  </si>
  <si>
    <t>口腔・栄養スクリーニング加算（Ⅰ）
【+20単位/回】</t>
    <rPh sb="0" eb="2">
      <t>コウクウ</t>
    </rPh>
    <rPh sb="3" eb="5">
      <t>エイヨウ</t>
    </rPh>
    <rPh sb="12" eb="14">
      <t>カサン</t>
    </rPh>
    <rPh sb="22" eb="24">
      <t>タンイ</t>
    </rPh>
    <rPh sb="25" eb="26">
      <t>カイ</t>
    </rPh>
    <phoneticPr fontId="4"/>
  </si>
  <si>
    <t>口腔・栄養スクリーニング加算（Ⅱ）
【+5単位/回】</t>
    <phoneticPr fontId="4"/>
  </si>
  <si>
    <t>口腔機能向上加算（Ⅰ）
【+150単位/回】</t>
    <rPh sb="0" eb="2">
      <t>コウクウ</t>
    </rPh>
    <rPh sb="2" eb="4">
      <t>キノウ</t>
    </rPh>
    <rPh sb="4" eb="6">
      <t>コウジョウ</t>
    </rPh>
    <rPh sb="6" eb="8">
      <t>カサン</t>
    </rPh>
    <rPh sb="16" eb="18">
      <t>タンイ</t>
    </rPh>
    <rPh sb="19" eb="20">
      <t>カイ</t>
    </rPh>
    <phoneticPr fontId="6"/>
  </si>
  <si>
    <t>口腔機能向上加算（Ⅰ）の算定用件をすべて満たしている</t>
    <rPh sb="0" eb="2">
      <t>コウクウ</t>
    </rPh>
    <rPh sb="2" eb="4">
      <t>キノウ</t>
    </rPh>
    <rPh sb="4" eb="6">
      <t>コウジョウ</t>
    </rPh>
    <rPh sb="6" eb="8">
      <t>カサン</t>
    </rPh>
    <rPh sb="12" eb="14">
      <t>サンテイ</t>
    </rPh>
    <rPh sb="14" eb="16">
      <t>ヨウケン</t>
    </rPh>
    <rPh sb="20" eb="21">
      <t>ミ</t>
    </rPh>
    <phoneticPr fontId="6"/>
  </si>
  <si>
    <t>リハビリテーションマネジメント加算（ハ）を算定している</t>
    <rPh sb="15" eb="17">
      <t>カサン</t>
    </rPh>
    <rPh sb="21" eb="23">
      <t>サンテイ</t>
    </rPh>
    <phoneticPr fontId="4"/>
  </si>
  <si>
    <t>口腔機能向上加算（Ⅱ）イ
【+155単位/回】</t>
    <rPh sb="0" eb="2">
      <t>コウクウ</t>
    </rPh>
    <rPh sb="2" eb="4">
      <t>キノウ</t>
    </rPh>
    <rPh sb="4" eb="6">
      <t>コウジョウ</t>
    </rPh>
    <rPh sb="6" eb="8">
      <t>カサン</t>
    </rPh>
    <phoneticPr fontId="4"/>
  </si>
  <si>
    <t>口腔機能向上加算（Ⅱ）ロ
【+160単位/回】</t>
    <rPh sb="0" eb="2">
      <t>コウクウ</t>
    </rPh>
    <rPh sb="2" eb="4">
      <t>キノウ</t>
    </rPh>
    <rPh sb="4" eb="6">
      <t>コウジョウ</t>
    </rPh>
    <rPh sb="6" eb="8">
      <t>カサン</t>
    </rPh>
    <phoneticPr fontId="4"/>
  </si>
  <si>
    <t>リハビリテーションマネジメント加算（ハ）を算定していない</t>
    <rPh sb="15" eb="17">
      <t>カサン</t>
    </rPh>
    <rPh sb="21" eb="23">
      <t>サンテイ</t>
    </rPh>
    <phoneticPr fontId="4"/>
  </si>
  <si>
    <t>重度療養管理加算
【+100単位/日】</t>
    <rPh sb="0" eb="2">
      <t>ジュウド</t>
    </rPh>
    <rPh sb="2" eb="4">
      <t>リョウヨウ</t>
    </rPh>
    <rPh sb="4" eb="6">
      <t>カンリ</t>
    </rPh>
    <rPh sb="6" eb="8">
      <t>カサン</t>
    </rPh>
    <rPh sb="14" eb="16">
      <t>タンイ</t>
    </rPh>
    <rPh sb="17" eb="18">
      <t>ニチ</t>
    </rPh>
    <phoneticPr fontId="4"/>
  </si>
  <si>
    <t>中重度者ケア体制加算
【+20単位/日】</t>
    <rPh sb="0" eb="1">
      <t>チュウ</t>
    </rPh>
    <rPh sb="1" eb="3">
      <t>ジュウド</t>
    </rPh>
    <rPh sb="3" eb="4">
      <t>シャ</t>
    </rPh>
    <rPh sb="6" eb="8">
      <t>タイセイ</t>
    </rPh>
    <rPh sb="8" eb="10">
      <t>カサン</t>
    </rPh>
    <rPh sb="15" eb="17">
      <t>タンイ</t>
    </rPh>
    <rPh sb="18" eb="19">
      <t>ニチ</t>
    </rPh>
    <phoneticPr fontId="4"/>
  </si>
  <si>
    <t>同一建物による減算
【-94単位/日】</t>
    <rPh sb="0" eb="2">
      <t>ドウイツ</t>
    </rPh>
    <rPh sb="2" eb="4">
      <t>タテモノ</t>
    </rPh>
    <rPh sb="7" eb="9">
      <t>ゲンサン</t>
    </rPh>
    <rPh sb="14" eb="16">
      <t>タンイ</t>
    </rPh>
    <rPh sb="17" eb="18">
      <t>ニチ</t>
    </rPh>
    <phoneticPr fontId="4"/>
  </si>
  <si>
    <t>送迎減算
【-47単位/片道】</t>
    <rPh sb="0" eb="2">
      <t>ソウゲイ</t>
    </rPh>
    <rPh sb="2" eb="4">
      <t>ゲンサン</t>
    </rPh>
    <rPh sb="9" eb="11">
      <t>タンイ</t>
    </rPh>
    <rPh sb="12" eb="14">
      <t>カタミチ</t>
    </rPh>
    <phoneticPr fontId="4"/>
  </si>
  <si>
    <t>退院時共同指導加算
【+600単位/回】</t>
    <rPh sb="0" eb="9">
      <t>タイインジキョウドウシドウカサン</t>
    </rPh>
    <rPh sb="15" eb="17">
      <t>タンイ</t>
    </rPh>
    <rPh sb="18" eb="19">
      <t>カイ</t>
    </rPh>
    <phoneticPr fontId="5"/>
  </si>
  <si>
    <t xml:space="preserve">移行支援加算
【+12単位/日】
</t>
    <rPh sb="0" eb="2">
      <t>イコウ</t>
    </rPh>
    <rPh sb="2" eb="4">
      <t>シエン</t>
    </rPh>
    <rPh sb="4" eb="6">
      <t>カサン</t>
    </rPh>
    <rPh sb="11" eb="13">
      <t>タンイ</t>
    </rPh>
    <rPh sb="14" eb="15">
      <t>ニチ</t>
    </rPh>
    <phoneticPr fontId="5"/>
  </si>
  <si>
    <r>
      <t xml:space="preserve">サービス提供体制強化加算（Ⅰ）
</t>
    </r>
    <r>
      <rPr>
        <sz val="10"/>
        <rFont val="ＭＳ ゴシック"/>
        <family val="3"/>
        <charset val="128"/>
      </rPr>
      <t>【+22単位/回】</t>
    </r>
    <rPh sb="4" eb="6">
      <t>テイキョウ</t>
    </rPh>
    <rPh sb="6" eb="8">
      <t>タイセイ</t>
    </rPh>
    <rPh sb="8" eb="10">
      <t>キョウカ</t>
    </rPh>
    <rPh sb="10" eb="12">
      <t>カサン</t>
    </rPh>
    <rPh sb="20" eb="22">
      <t>タンイ</t>
    </rPh>
    <rPh sb="23" eb="24">
      <t>カイ</t>
    </rPh>
    <phoneticPr fontId="4"/>
  </si>
  <si>
    <r>
      <t xml:space="preserve">サービス提供体制強化加算（Ⅲ）
</t>
    </r>
    <r>
      <rPr>
        <sz val="10"/>
        <rFont val="ＭＳ ゴシック"/>
        <family val="3"/>
        <charset val="128"/>
      </rPr>
      <t>【+6単位/回】</t>
    </r>
    <rPh sb="4" eb="6">
      <t>テイキョウ</t>
    </rPh>
    <rPh sb="6" eb="8">
      <t>タイセイ</t>
    </rPh>
    <rPh sb="8" eb="10">
      <t>キョウカ</t>
    </rPh>
    <rPh sb="10" eb="12">
      <t>カサン</t>
    </rPh>
    <rPh sb="18" eb="20">
      <t>タンイ</t>
    </rPh>
    <rPh sb="21" eb="22">
      <t>ニチ</t>
    </rPh>
    <rPh sb="22" eb="23">
      <t>カイ</t>
    </rPh>
    <phoneticPr fontId="4"/>
  </si>
  <si>
    <r>
      <t xml:space="preserve">サービス提供体制強化加算（Ⅱ）
</t>
    </r>
    <r>
      <rPr>
        <sz val="10"/>
        <rFont val="ＭＳ ゴシック"/>
        <family val="3"/>
        <charset val="128"/>
      </rPr>
      <t>【+18単位/回】</t>
    </r>
    <rPh sb="4" eb="6">
      <t>テイキョウ</t>
    </rPh>
    <rPh sb="6" eb="8">
      <t>タイセイ</t>
    </rPh>
    <rPh sb="8" eb="10">
      <t>キョウカ</t>
    </rPh>
    <rPh sb="10" eb="12">
      <t>カサン</t>
    </rPh>
    <rPh sb="20" eb="22">
      <t>タンイ</t>
    </rPh>
    <rPh sb="23" eb="24">
      <t>カイ</t>
    </rPh>
    <phoneticPr fontId="4"/>
  </si>
  <si>
    <t>１賃金改善に関する計画の策定、計画に基づく措置</t>
    <phoneticPr fontId="4"/>
  </si>
  <si>
    <t>賃金改善計画書</t>
    <rPh sb="0" eb="2">
      <t>チンギン</t>
    </rPh>
    <phoneticPr fontId="4"/>
  </si>
  <si>
    <t>賃金改善基準</t>
    <rPh sb="0" eb="6">
      <t>チンギンカイゼンキジュン</t>
    </rPh>
    <phoneticPr fontId="4"/>
  </si>
  <si>
    <t>２介護職員等処遇改善計画書の作成、職員に周知、県に届出</t>
    <rPh sb="1" eb="3">
      <t>カイゴ</t>
    </rPh>
    <rPh sb="3" eb="5">
      <t>ショクイン</t>
    </rPh>
    <rPh sb="5" eb="6">
      <t>トウ</t>
    </rPh>
    <rPh sb="6" eb="8">
      <t>ショグウ</t>
    </rPh>
    <rPh sb="8" eb="10">
      <t>カイゼン</t>
    </rPh>
    <rPh sb="10" eb="12">
      <t>ケイカク</t>
    </rPh>
    <rPh sb="17" eb="19">
      <t>ショクイン</t>
    </rPh>
    <rPh sb="23" eb="24">
      <t>ケン</t>
    </rPh>
    <rPh sb="25" eb="27">
      <t>トドケデ</t>
    </rPh>
    <phoneticPr fontId="4"/>
  </si>
  <si>
    <t>介護職員等処遇改善計画書</t>
    <rPh sb="0" eb="5">
      <t>カイゴショクイントウ</t>
    </rPh>
    <rPh sb="5" eb="7">
      <t>ショグウ</t>
    </rPh>
    <phoneticPr fontId="4"/>
  </si>
  <si>
    <t>３賃金改善の実施</t>
    <phoneticPr fontId="4"/>
  </si>
  <si>
    <t>４事業年度ごとに職員の処遇改善に関する実績を県に報告</t>
    <rPh sb="1" eb="2">
      <t>ギョウ</t>
    </rPh>
    <rPh sb="2" eb="4">
      <t>ネンド</t>
    </rPh>
    <rPh sb="7" eb="9">
      <t>ショクイン</t>
    </rPh>
    <rPh sb="21" eb="22">
      <t>ケン</t>
    </rPh>
    <phoneticPr fontId="4"/>
  </si>
  <si>
    <t>【法令】
・労働基準法
・労働者災害補償保険法
・最低賃金法
・労働安全衛生法
・雇用保険法
・その他労働に関する法令</t>
    <rPh sb="1" eb="3">
      <t>ホウレイ</t>
    </rPh>
    <rPh sb="6" eb="8">
      <t>ロウドウ</t>
    </rPh>
    <rPh sb="8" eb="11">
      <t>キジュンホウ</t>
    </rPh>
    <rPh sb="13" eb="16">
      <t>ロウドウシャ</t>
    </rPh>
    <rPh sb="16" eb="18">
      <t>サイガイ</t>
    </rPh>
    <rPh sb="18" eb="20">
      <t>ホショウ</t>
    </rPh>
    <rPh sb="20" eb="23">
      <t>ホケンホウ</t>
    </rPh>
    <rPh sb="25" eb="27">
      <t>サイテイ</t>
    </rPh>
    <rPh sb="27" eb="29">
      <t>チンギン</t>
    </rPh>
    <rPh sb="29" eb="30">
      <t>ホウ</t>
    </rPh>
    <rPh sb="32" eb="34">
      <t>ロウドウ</t>
    </rPh>
    <rPh sb="34" eb="36">
      <t>アンゼン</t>
    </rPh>
    <rPh sb="36" eb="39">
      <t>エイセイホウ</t>
    </rPh>
    <rPh sb="41" eb="43">
      <t>コヨウ</t>
    </rPh>
    <rPh sb="43" eb="46">
      <t>ホケンホウ</t>
    </rPh>
    <rPh sb="50" eb="51">
      <t>ホカ</t>
    </rPh>
    <rPh sb="51" eb="53">
      <t>ロウドウ</t>
    </rPh>
    <rPh sb="54" eb="55">
      <t>カン</t>
    </rPh>
    <rPh sb="57" eb="59">
      <t>ホウレイ</t>
    </rPh>
    <phoneticPr fontId="4"/>
  </si>
  <si>
    <t>６労働保険料の納付</t>
    <phoneticPr fontId="4"/>
  </si>
  <si>
    <t>職責・職務内容を記載した書面</t>
    <rPh sb="0" eb="2">
      <t>ショクセキ</t>
    </rPh>
    <rPh sb="3" eb="5">
      <t>ショクム</t>
    </rPh>
    <rPh sb="5" eb="7">
      <t>ナイヨウ</t>
    </rPh>
    <rPh sb="8" eb="10">
      <t>キサイ</t>
    </rPh>
    <rPh sb="12" eb="14">
      <t>ショメン</t>
    </rPh>
    <phoneticPr fontId="4"/>
  </si>
  <si>
    <t>研修計画書</t>
    <phoneticPr fontId="4"/>
  </si>
  <si>
    <t>８２の届出に係る計画の期間中に実施する職員の処遇改善の内容（賃金改善を除く）および職員の処遇改善に要する費用の見込額を全ての職員に周知</t>
    <rPh sb="3" eb="5">
      <t>トドケデ</t>
    </rPh>
    <rPh sb="6" eb="7">
      <t>カカ</t>
    </rPh>
    <rPh sb="8" eb="10">
      <t>ケイカク</t>
    </rPh>
    <rPh sb="11" eb="14">
      <t>キカンチュウ</t>
    </rPh>
    <rPh sb="15" eb="17">
      <t>ジッシ</t>
    </rPh>
    <rPh sb="19" eb="21">
      <t>ショクイン</t>
    </rPh>
    <rPh sb="22" eb="24">
      <t>ショグウ</t>
    </rPh>
    <rPh sb="24" eb="26">
      <t>カイゼン</t>
    </rPh>
    <rPh sb="27" eb="29">
      <t>ナイヨウ</t>
    </rPh>
    <rPh sb="30" eb="32">
      <t>チンギン</t>
    </rPh>
    <rPh sb="32" eb="34">
      <t>カイゼン</t>
    </rPh>
    <rPh sb="35" eb="36">
      <t>ノゾ</t>
    </rPh>
    <rPh sb="41" eb="43">
      <t>ショクイン</t>
    </rPh>
    <rPh sb="44" eb="46">
      <t>ショグウ</t>
    </rPh>
    <rPh sb="46" eb="48">
      <t>カイゼン</t>
    </rPh>
    <rPh sb="49" eb="50">
      <t>ヨウ</t>
    </rPh>
    <rPh sb="52" eb="54">
      <t>ヒヨウ</t>
    </rPh>
    <rPh sb="55" eb="57">
      <t>ミコ</t>
    </rPh>
    <rPh sb="57" eb="58">
      <t>ガク</t>
    </rPh>
    <rPh sb="59" eb="60">
      <t>スベ</t>
    </rPh>
    <rPh sb="62" eb="64">
      <t>ショクイン</t>
    </rPh>
    <rPh sb="65" eb="67">
      <t>シュウチ</t>
    </rPh>
    <phoneticPr fontId="4"/>
  </si>
  <si>
    <t>周知方法</t>
    <rPh sb="0" eb="4">
      <t>シュウチホウホウ</t>
    </rPh>
    <phoneticPr fontId="4"/>
  </si>
  <si>
    <t>９８の処遇改善の内容等について、インターネットの利用その他の適切な方法ににより公表</t>
    <rPh sb="3" eb="7">
      <t>ショグウカイゼン</t>
    </rPh>
    <rPh sb="8" eb="11">
      <t>ナイヨウトウ</t>
    </rPh>
    <rPh sb="24" eb="26">
      <t>リヨウ</t>
    </rPh>
    <rPh sb="28" eb="29">
      <t>タ</t>
    </rPh>
    <rPh sb="30" eb="32">
      <t>テキセツ</t>
    </rPh>
    <phoneticPr fontId="4"/>
  </si>
  <si>
    <t>４事業年度ごとに職員の処遇改善に関する実績を県に報告</t>
    <rPh sb="1" eb="3">
      <t>ジギョウ</t>
    </rPh>
    <rPh sb="3" eb="5">
      <t>ネンド</t>
    </rPh>
    <rPh sb="8" eb="10">
      <t>ショクイン</t>
    </rPh>
    <rPh sb="22" eb="23">
      <t>ケン</t>
    </rPh>
    <phoneticPr fontId="4"/>
  </si>
  <si>
    <t>介護職員等処遇改善加算（Ⅰ）
【*86/1000】</t>
    <rPh sb="4" eb="5">
      <t>トウ</t>
    </rPh>
    <phoneticPr fontId="4"/>
  </si>
  <si>
    <t>介護職員等処遇改善加算（Ⅱ）
【*83/1000】</t>
    <rPh sb="4" eb="5">
      <t>トウ</t>
    </rPh>
    <phoneticPr fontId="4"/>
  </si>
  <si>
    <t>介護職員等処遇改善加算（Ⅲ）
【*66/1000】</t>
    <rPh sb="4" eb="5">
      <t>トウ</t>
    </rPh>
    <phoneticPr fontId="4"/>
  </si>
  <si>
    <t>介護職員等処遇改善加算（Ⅳ）
【*53/1000】</t>
    <rPh sb="4" eb="5">
      <t>トウ</t>
    </rPh>
    <phoneticPr fontId="4"/>
  </si>
  <si>
    <t>介護職員等処遇改善加算（Ⅴ）（１）
【*76/1000】</t>
    <phoneticPr fontId="4"/>
  </si>
  <si>
    <t>介護職員等処遇改善加算（Ⅴ）（２）
【*73/1000】</t>
    <phoneticPr fontId="4"/>
  </si>
  <si>
    <t>介護職員等処遇改善加算（Ⅴ）（３）
【*73/1000】</t>
    <phoneticPr fontId="4"/>
  </si>
  <si>
    <t>介護職員等処遇改善加算（Ⅴ）（４）
【*70/1000】</t>
    <phoneticPr fontId="4"/>
  </si>
  <si>
    <t>介護職員等処遇改善加算（Ⅴ）（５）
【*63/1000】</t>
    <phoneticPr fontId="4"/>
  </si>
  <si>
    <t>介護職員等処遇改善加算（Ⅴ）（６）
【*60/1000】</t>
    <phoneticPr fontId="4"/>
  </si>
  <si>
    <t>介護職員等処遇改善加算（Ⅴ）（７）
【*58/1000】</t>
    <phoneticPr fontId="4"/>
  </si>
  <si>
    <t>介護職員等処遇改善加算（Ⅴ）（８）
【*56/1000】</t>
    <phoneticPr fontId="4"/>
  </si>
  <si>
    <t>介護職員等処遇改善加算（Ⅴ）（９）
【*55/1000】</t>
    <phoneticPr fontId="4"/>
  </si>
  <si>
    <t>介護職員等処遇改善加算（Ⅴ）（10）
【*48/1000】</t>
    <phoneticPr fontId="4"/>
  </si>
  <si>
    <t>介護職員等処遇改善加算（Ⅴ）（11）
【*43/1000】</t>
    <phoneticPr fontId="4"/>
  </si>
  <si>
    <t>介護職員等処遇改善加算（Ⅴ）（12）
【*45/1000】</t>
    <phoneticPr fontId="4"/>
  </si>
  <si>
    <t>介護職員等処遇改善加算（Ⅴ）（13）
【*38/1000】</t>
    <phoneticPr fontId="4"/>
  </si>
  <si>
    <t>介護職員等処遇改善加算（Ⅴ）（14）
【*28/1000】</t>
    <phoneticPr fontId="4"/>
  </si>
  <si>
    <t>若年性認知症利用者受入加算
【+240単位/月】</t>
    <rPh sb="0" eb="3">
      <t>ジャクネンセイ</t>
    </rPh>
    <rPh sb="3" eb="5">
      <t>ニンチ</t>
    </rPh>
    <rPh sb="5" eb="6">
      <t>ショウ</t>
    </rPh>
    <rPh sb="6" eb="9">
      <t>リヨウシャ</t>
    </rPh>
    <rPh sb="9" eb="11">
      <t>ウケイレ</t>
    </rPh>
    <rPh sb="11" eb="12">
      <t>カ</t>
    </rPh>
    <rPh sb="12" eb="13">
      <t>ザン</t>
    </rPh>
    <rPh sb="19" eb="21">
      <t>タンイ</t>
    </rPh>
    <rPh sb="22" eb="23">
      <t>ツキ</t>
    </rPh>
    <phoneticPr fontId="4"/>
  </si>
  <si>
    <t>要支援１　-376単位　　要支援２　-752単位</t>
    <rPh sb="0" eb="3">
      <t>ヨウシエン</t>
    </rPh>
    <rPh sb="9" eb="11">
      <t>タンイ</t>
    </rPh>
    <rPh sb="13" eb="16">
      <t>ヨウシエン</t>
    </rPh>
    <rPh sb="22" eb="24">
      <t>タンイ</t>
    </rPh>
    <phoneticPr fontId="4"/>
  </si>
  <si>
    <t>算定</t>
    <rPh sb="0" eb="2">
      <t>サンテイ</t>
    </rPh>
    <phoneticPr fontId="4"/>
  </si>
  <si>
    <t>栄養改善加算
【+200単位/回】</t>
    <rPh sb="2" eb="4">
      <t>カイゼン</t>
    </rPh>
    <phoneticPr fontId="5"/>
  </si>
  <si>
    <t>口腔・栄養スクリーニング加算（Ⅱ）
【+5単位/回】</t>
    <phoneticPr fontId="4"/>
  </si>
  <si>
    <t>口腔機能向上加算（Ⅰ）
【+150単位/月】</t>
    <rPh sb="0" eb="2">
      <t>コウクウ</t>
    </rPh>
    <rPh sb="2" eb="4">
      <t>キノウ</t>
    </rPh>
    <rPh sb="4" eb="6">
      <t>コウジョウ</t>
    </rPh>
    <rPh sb="6" eb="8">
      <t>カサン</t>
    </rPh>
    <rPh sb="17" eb="19">
      <t>タンイ</t>
    </rPh>
    <rPh sb="20" eb="21">
      <t>ツキ</t>
    </rPh>
    <phoneticPr fontId="6"/>
  </si>
  <si>
    <t>口腔機能向上加算（Ⅱ）</t>
    <rPh sb="0" eb="2">
      <t>コウクウ</t>
    </rPh>
    <rPh sb="2" eb="4">
      <t>キノウ</t>
    </rPh>
    <rPh sb="4" eb="6">
      <t>コウジョウ</t>
    </rPh>
    <rPh sb="6" eb="8">
      <t>カサン</t>
    </rPh>
    <phoneticPr fontId="4"/>
  </si>
  <si>
    <t>一体的サービス提供加算
【+480単位/月】</t>
    <rPh sb="0" eb="2">
      <t>イッタイ</t>
    </rPh>
    <rPh sb="2" eb="3">
      <t>テキ</t>
    </rPh>
    <rPh sb="7" eb="11">
      <t>テイキョウカサン</t>
    </rPh>
    <rPh sb="17" eb="19">
      <t>タンイ</t>
    </rPh>
    <rPh sb="20" eb="21">
      <t>ツキ</t>
    </rPh>
    <phoneticPr fontId="4"/>
  </si>
  <si>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</si>
  <si>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</si>
  <si>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</si>
  <si>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※実施通知に記載しているメールアドレスへ送付してください。</t>
    <rPh sb="1" eb="5">
      <t>ジッシツウチ</t>
    </rPh>
    <rPh sb="6" eb="8">
      <t>キサイ</t>
    </rPh>
    <rPh sb="20" eb="22">
      <t>ソウフ</t>
    </rPh>
    <phoneticPr fontId="5"/>
  </si>
  <si>
    <t>※電子データでの提出が困難な事業所は郵送での提出としますが、資料はホッチキス留めせずに提出してください。</t>
    <rPh sb="1" eb="3">
      <t>デンシ</t>
    </rPh>
    <rPh sb="8" eb="10">
      <t>テイシュツ</t>
    </rPh>
    <rPh sb="11" eb="13">
      <t>コンナン</t>
    </rPh>
    <rPh sb="14" eb="17">
      <t>ジギョウショ</t>
    </rPh>
    <rPh sb="18" eb="20">
      <t>ユウソウ</t>
    </rPh>
    <rPh sb="22" eb="24">
      <t>テイシュツ</t>
    </rPh>
    <rPh sb="30" eb="32">
      <t>シリョウ</t>
    </rPh>
    <rPh sb="38" eb="39">
      <t>ド</t>
    </rPh>
    <rPh sb="43" eb="45">
      <t>テイシュツ</t>
    </rPh>
    <phoneticPr fontId="5"/>
  </si>
  <si>
    <t>①</t>
  </si>
  <si>
    <t>事業所作成のサービス計画、当該居宅サービス計画書（ケアプランⅠ、Ⅱ、Ⅲ表）、サービス提供の記録一式（１月分）　直近のもの１名分</t>
    <rPh sb="0" eb="3">
      <t>ジギョウショ</t>
    </rPh>
    <rPh sb="3" eb="5">
      <t>サクセイ</t>
    </rPh>
    <rPh sb="10" eb="12">
      <t>ケイカク</t>
    </rPh>
    <rPh sb="13" eb="15">
      <t>トウガイ</t>
    </rPh>
    <rPh sb="15" eb="17">
      <t>キョタク</t>
    </rPh>
    <rPh sb="21" eb="24">
      <t>ケイカクショ</t>
    </rPh>
    <rPh sb="35" eb="36">
      <t>ヒョウ</t>
    </rPh>
    <rPh sb="42" eb="44">
      <t>テイキョウ</t>
    </rPh>
    <rPh sb="45" eb="47">
      <t>キロク</t>
    </rPh>
    <rPh sb="47" eb="49">
      <t>イッシキ</t>
    </rPh>
    <rPh sb="51" eb="53">
      <t>ゲツブン</t>
    </rPh>
    <rPh sb="55" eb="56">
      <t>チョク</t>
    </rPh>
    <rPh sb="56" eb="57">
      <t>キン</t>
    </rPh>
    <rPh sb="61" eb="62">
      <t>メイ</t>
    </rPh>
    <rPh sb="62" eb="63">
      <t>ブン</t>
    </rPh>
    <phoneticPr fontId="4"/>
  </si>
  <si>
    <t>（利用者名、住所、電話番号、家族構成など個人情報に係わる部分はマジックなどで黒く塗りつぶしてください。）</t>
    <phoneticPr fontId="5"/>
  </si>
  <si>
    <t>②</t>
    <phoneticPr fontId="5"/>
  </si>
  <si>
    <t>運営規程、重要事項説明書、契約書</t>
    <rPh sb="13" eb="16">
      <t>ケイヤクショ</t>
    </rPh>
    <phoneticPr fontId="5"/>
  </si>
  <si>
    <t>職員の研修および訓練に関する記録</t>
    <rPh sb="8" eb="10">
      <t>クンレン</t>
    </rPh>
    <phoneticPr fontId="5"/>
  </si>
  <si>
    <t>利用者ごとの台帳（契約書、サービス計画、居宅サービス計画書（ケアプラン）、サービス提供の記録）</t>
    <rPh sb="17" eb="19">
      <t>ケイカク</t>
    </rPh>
    <rPh sb="20" eb="22">
      <t>キョタク</t>
    </rPh>
    <phoneticPr fontId="5"/>
  </si>
  <si>
    <t>苦情処理および事故対応に関するマニュアル、記録</t>
    <rPh sb="7" eb="11">
      <t>ジコタイオウ</t>
    </rPh>
    <phoneticPr fontId="5"/>
  </si>
  <si>
    <t>業務継続計画書</t>
    <rPh sb="0" eb="4">
      <t>ギョウムケイゾク</t>
    </rPh>
    <rPh sb="4" eb="6">
      <t>ケイカク</t>
    </rPh>
    <rPh sb="6" eb="7">
      <t>ショ</t>
    </rPh>
    <phoneticPr fontId="5"/>
  </si>
  <si>
    <t>整備することが必要な各種指針</t>
    <rPh sb="0" eb="2">
      <t>セイビ</t>
    </rPh>
    <rPh sb="7" eb="9">
      <t>ヒツヨウ</t>
    </rPh>
    <rPh sb="10" eb="12">
      <t>カクシュ</t>
    </rPh>
    <rPh sb="12" eb="14">
      <t>シシン</t>
    </rPh>
    <phoneticPr fontId="5"/>
  </si>
  <si>
    <t>委員会等の開催記録</t>
    <rPh sb="0" eb="4">
      <t>イインカイトウ</t>
    </rPh>
    <rPh sb="5" eb="9">
      <t>カイサイキロク</t>
    </rPh>
    <phoneticPr fontId="4"/>
  </si>
  <si>
    <t>※直近３か月分について、準備してください。</t>
    <phoneticPr fontId="5"/>
  </si>
  <si>
    <t>この様式で作成した事前提出資料と併せて下記①②③の資料を事前に電子データで提出してください。</t>
    <rPh sb="31" eb="33">
      <t>デンシ</t>
    </rPh>
    <phoneticPr fontId="5"/>
  </si>
  <si>
    <t>医療機関から当該様式をもって情報を受けた際、事業所の医師は利用者の診療および当該様式の内容の是非を確認し、リハビリの提供を開始しても差し支えないと判断</t>
    <rPh sb="0" eb="2">
      <t>イリョウ</t>
    </rPh>
    <rPh sb="2" eb="4">
      <t>キカン</t>
    </rPh>
    <rPh sb="6" eb="8">
      <t>トウガイ</t>
    </rPh>
    <rPh sb="8" eb="10">
      <t>ヨウシキ</t>
    </rPh>
    <rPh sb="14" eb="16">
      <t>ジョウホウ</t>
    </rPh>
    <rPh sb="17" eb="18">
      <t>ウ</t>
    </rPh>
    <rPh sb="20" eb="21">
      <t>サイ</t>
    </rPh>
    <rPh sb="22" eb="24">
      <t>ジギョウ</t>
    </rPh>
    <rPh sb="24" eb="25">
      <t>ショ</t>
    </rPh>
    <rPh sb="26" eb="28">
      <t>イシ</t>
    </rPh>
    <rPh sb="29" eb="31">
      <t>リヨウ</t>
    </rPh>
    <rPh sb="31" eb="32">
      <t>シャ</t>
    </rPh>
    <rPh sb="33" eb="35">
      <t>シンリョウ</t>
    </rPh>
    <rPh sb="38" eb="40">
      <t>トウガイ</t>
    </rPh>
    <rPh sb="40" eb="42">
      <t>ヨウシキ</t>
    </rPh>
    <rPh sb="43" eb="45">
      <t>ナイヨウ</t>
    </rPh>
    <rPh sb="46" eb="48">
      <t>ゼヒ</t>
    </rPh>
    <rPh sb="49" eb="51">
      <t>カクニン</t>
    </rPh>
    <rPh sb="58" eb="60">
      <t>テイキョウ</t>
    </rPh>
    <rPh sb="61" eb="63">
      <t>カイシ</t>
    </rPh>
    <rPh sb="66" eb="67">
      <t>サ</t>
    </rPh>
    <rPh sb="68" eb="69">
      <t>ツカ</t>
    </rPh>
    <rPh sb="73" eb="75">
      <t>ハンダン</t>
    </rPh>
    <phoneticPr fontId="5"/>
  </si>
  <si>
    <t>居宅サービス計画および通所リハビリテーション計画上の位置づけ</t>
    <rPh sb="0" eb="2">
      <t>キョタク</t>
    </rPh>
    <rPh sb="6" eb="8">
      <t>ケイカク</t>
    </rPh>
    <rPh sb="11" eb="13">
      <t>ツウショ</t>
    </rPh>
    <rPh sb="22" eb="24">
      <t>ケイカク</t>
    </rPh>
    <rPh sb="24" eb="25">
      <t>ジョウ</t>
    </rPh>
    <rPh sb="26" eb="28">
      <t>イチ</t>
    </rPh>
    <phoneticPr fontId="5"/>
  </si>
  <si>
    <t>１日につき30分まで所要時間に上乗せ可能</t>
    <rPh sb="1" eb="2">
      <t>ニチ</t>
    </rPh>
    <rPh sb="7" eb="8">
      <t>フン</t>
    </rPh>
    <rPh sb="10" eb="12">
      <t>ショヨウ</t>
    </rPh>
    <rPh sb="12" eb="14">
      <t>ジカン</t>
    </rPh>
    <rPh sb="15" eb="17">
      <t>ウワノ</t>
    </rPh>
    <rPh sb="18" eb="20">
      <t>カノウ</t>
    </rPh>
    <phoneticPr fontId="5"/>
  </si>
  <si>
    <t>医師、理学療法士等、看護職員および介護職員の数が基準から１割を超えて減少
※減少した翌月から人員基準欠如が解消されるに至った月まで減算</t>
    <rPh sb="0" eb="2">
      <t>イシ</t>
    </rPh>
    <rPh sb="3" eb="5">
      <t>リガク</t>
    </rPh>
    <rPh sb="5" eb="8">
      <t>リョウホウシ</t>
    </rPh>
    <rPh sb="8" eb="9">
      <t>トウ</t>
    </rPh>
    <rPh sb="10" eb="12">
      <t>カンゴ</t>
    </rPh>
    <rPh sb="12" eb="14">
      <t>ショクイン</t>
    </rPh>
    <rPh sb="17" eb="19">
      <t>カイゴ</t>
    </rPh>
    <rPh sb="19" eb="21">
      <t>ショクイン</t>
    </rPh>
    <rPh sb="22" eb="23">
      <t>カズ</t>
    </rPh>
    <rPh sb="24" eb="26">
      <t>キジュン</t>
    </rPh>
    <rPh sb="29" eb="30">
      <t>ワリ</t>
    </rPh>
    <rPh sb="31" eb="32">
      <t>コ</t>
    </rPh>
    <rPh sb="34" eb="36">
      <t>ゲンショウ</t>
    </rPh>
    <rPh sb="38" eb="40">
      <t>ゲンショウ</t>
    </rPh>
    <rPh sb="42" eb="43">
      <t>ヨク</t>
    </rPh>
    <rPh sb="43" eb="44">
      <t>ツキ</t>
    </rPh>
    <rPh sb="46" eb="48">
      <t>ジンイン</t>
    </rPh>
    <rPh sb="48" eb="50">
      <t>キジュン</t>
    </rPh>
    <rPh sb="50" eb="52">
      <t>ケツジョ</t>
    </rPh>
    <rPh sb="53" eb="55">
      <t>カイショウ</t>
    </rPh>
    <rPh sb="59" eb="60">
      <t>イタ</t>
    </rPh>
    <rPh sb="62" eb="63">
      <t>ツキ</t>
    </rPh>
    <rPh sb="65" eb="67">
      <t>ゲンサン</t>
    </rPh>
    <phoneticPr fontId="4"/>
  </si>
  <si>
    <t>医師、理学療法士等、看護職員および介護職員の数が基準から１割の範囲内で減少
※減少した翌々月から欠如が解消されるに至った月まで減算(翌月の末日において人員基準を満たすに至っている場合を除く)</t>
    <rPh sb="0" eb="2">
      <t>イシ</t>
    </rPh>
    <rPh sb="3" eb="5">
      <t>リガク</t>
    </rPh>
    <rPh sb="5" eb="8">
      <t>リョウホウシ</t>
    </rPh>
    <rPh sb="8" eb="9">
      <t>トウ</t>
    </rPh>
    <rPh sb="10" eb="12">
      <t>カンゴ</t>
    </rPh>
    <rPh sb="12" eb="14">
      <t>ショクイン</t>
    </rPh>
    <rPh sb="17" eb="19">
      <t>カイゴ</t>
    </rPh>
    <rPh sb="19" eb="21">
      <t>ショクイン</t>
    </rPh>
    <rPh sb="22" eb="23">
      <t>カズ</t>
    </rPh>
    <rPh sb="24" eb="26">
      <t>キジュン</t>
    </rPh>
    <rPh sb="29" eb="30">
      <t>ワリ</t>
    </rPh>
    <rPh sb="31" eb="33">
      <t>ハンイ</t>
    </rPh>
    <rPh sb="33" eb="34">
      <t>ナイ</t>
    </rPh>
    <rPh sb="35" eb="37">
      <t>ゲンショウ</t>
    </rPh>
    <rPh sb="39" eb="41">
      <t>ゲンショウ</t>
    </rPh>
    <rPh sb="43" eb="45">
      <t>ヨクヨク</t>
    </rPh>
    <rPh sb="45" eb="46">
      <t>ツキ</t>
    </rPh>
    <rPh sb="48" eb="50">
      <t>ケツジョ</t>
    </rPh>
    <rPh sb="51" eb="53">
      <t>カイショウ</t>
    </rPh>
    <rPh sb="57" eb="58">
      <t>イタ</t>
    </rPh>
    <rPh sb="60" eb="61">
      <t>ツキ</t>
    </rPh>
    <rPh sb="63" eb="65">
      <t>ゲンサン</t>
    </rPh>
    <rPh sb="66" eb="67">
      <t>ヨク</t>
    </rPh>
    <rPh sb="67" eb="68">
      <t>ツキ</t>
    </rPh>
    <rPh sb="69" eb="70">
      <t>マツ</t>
    </rPh>
    <rPh sb="70" eb="71">
      <t>ジツ</t>
    </rPh>
    <rPh sb="75" eb="77">
      <t>ジンイン</t>
    </rPh>
    <rPh sb="77" eb="79">
      <t>キジュン</t>
    </rPh>
    <rPh sb="80" eb="81">
      <t>ミ</t>
    </rPh>
    <rPh sb="84" eb="85">
      <t>イタ</t>
    </rPh>
    <rPh sb="89" eb="91">
      <t>バアイ</t>
    </rPh>
    <rPh sb="92" eb="93">
      <t>ノゾ</t>
    </rPh>
    <phoneticPr fontId="4"/>
  </si>
  <si>
    <t>高齢者虐待防止のための対策を検討する委員会を定期的に開催していない</t>
    <rPh sb="0" eb="3">
      <t>コウレイシャ</t>
    </rPh>
    <rPh sb="3" eb="5">
      <t>ギャクタイ</t>
    </rPh>
    <rPh sb="26" eb="28">
      <t>カイサイ</t>
    </rPh>
    <phoneticPr fontId="4"/>
  </si>
  <si>
    <t>虐待の防止のための指針</t>
    <rPh sb="0" eb="2">
      <t>ギャクタイ</t>
    </rPh>
    <rPh sb="3" eb="5">
      <t>ボウシ</t>
    </rPh>
    <rPh sb="9" eb="11">
      <t>シシン</t>
    </rPh>
    <phoneticPr fontId="4"/>
  </si>
  <si>
    <t>感染症または災害の発生を理由とする利用者の減少が生じ、当該月の利用者数の実績が当該月の前年度における月平均の利用者数よりも100分の５以上減少している。
→利用者数が減少した月の翌々月から３月以内に限り、１回につき所定単位数の100分の３に相当する単位数を加算可能</t>
    <rPh sb="0" eb="3">
      <t>カンセンショウ</t>
    </rPh>
    <rPh sb="6" eb="8">
      <t>サイガイ</t>
    </rPh>
    <rPh sb="9" eb="11">
      <t>ハッセイ</t>
    </rPh>
    <rPh sb="12" eb="14">
      <t>リユウ</t>
    </rPh>
    <rPh sb="17" eb="20">
      <t>リヨウシャ</t>
    </rPh>
    <rPh sb="21" eb="23">
      <t>ゲンショウ</t>
    </rPh>
    <rPh sb="24" eb="25">
      <t>ショウ</t>
    </rPh>
    <rPh sb="27" eb="29">
      <t>トウガイ</t>
    </rPh>
    <rPh sb="29" eb="30">
      <t>ツキ</t>
    </rPh>
    <rPh sb="31" eb="33">
      <t>リヨウ</t>
    </rPh>
    <rPh sb="33" eb="34">
      <t>シャ</t>
    </rPh>
    <rPh sb="34" eb="35">
      <t>スウ</t>
    </rPh>
    <rPh sb="36" eb="38">
      <t>ジッセキ</t>
    </rPh>
    <rPh sb="39" eb="41">
      <t>トウガイ</t>
    </rPh>
    <rPh sb="41" eb="42">
      <t>ヅキ</t>
    </rPh>
    <rPh sb="43" eb="46">
      <t>ゼンネンド</t>
    </rPh>
    <rPh sb="50" eb="53">
      <t>ツキヘイキン</t>
    </rPh>
    <rPh sb="54" eb="56">
      <t>リヨウ</t>
    </rPh>
    <rPh sb="56" eb="57">
      <t>シャ</t>
    </rPh>
    <rPh sb="57" eb="58">
      <t>スウ</t>
    </rPh>
    <rPh sb="64" eb="65">
      <t>ブン</t>
    </rPh>
    <rPh sb="67" eb="69">
      <t>イジョウ</t>
    </rPh>
    <rPh sb="69" eb="71">
      <t>ゲンショウ</t>
    </rPh>
    <rPh sb="78" eb="80">
      <t>リヨウ</t>
    </rPh>
    <rPh sb="80" eb="81">
      <t>シャ</t>
    </rPh>
    <rPh sb="81" eb="82">
      <t>スウ</t>
    </rPh>
    <rPh sb="83" eb="85">
      <t>ゲンショウ</t>
    </rPh>
    <rPh sb="87" eb="88">
      <t>ツキ</t>
    </rPh>
    <rPh sb="89" eb="91">
      <t>ヨクヨク</t>
    </rPh>
    <rPh sb="91" eb="92">
      <t>ゲツ</t>
    </rPh>
    <rPh sb="95" eb="96">
      <t>ツキ</t>
    </rPh>
    <rPh sb="96" eb="98">
      <t>イナイ</t>
    </rPh>
    <rPh sb="99" eb="100">
      <t>カギ</t>
    </rPh>
    <rPh sb="103" eb="104">
      <t>カイ</t>
    </rPh>
    <rPh sb="107" eb="111">
      <t>ショテイタンイ</t>
    </rPh>
    <rPh sb="111" eb="112">
      <t>スウ</t>
    </rPh>
    <rPh sb="116" eb="117">
      <t>ブン</t>
    </rPh>
    <rPh sb="120" eb="122">
      <t>ソウトウ</t>
    </rPh>
    <rPh sb="124" eb="127">
      <t>タンイスウ</t>
    </rPh>
    <rPh sb="128" eb="130">
      <t>カサン</t>
    </rPh>
    <rPh sb="130" eb="132">
      <t>カノウ</t>
    </rPh>
    <phoneticPr fontId="4"/>
  </si>
  <si>
    <t>感染症または災害の発生を理由とする利用者の減少が生じ、減少月の利用延人員数より小さい事業所規模別の報酬区分の利用延人員数と同等になっている。
→当該減少月の翌々月から当該より小さい事業所規模別の報酬区分を適用可能</t>
    <rPh sb="0" eb="3">
      <t>カンセンショウ</t>
    </rPh>
    <rPh sb="6" eb="8">
      <t>サイガイ</t>
    </rPh>
    <rPh sb="9" eb="11">
      <t>ハッセイ</t>
    </rPh>
    <rPh sb="12" eb="14">
      <t>リユウ</t>
    </rPh>
    <rPh sb="17" eb="20">
      <t>リヨウシャ</t>
    </rPh>
    <rPh sb="21" eb="23">
      <t>ゲンショウ</t>
    </rPh>
    <rPh sb="24" eb="25">
      <t>ショウ</t>
    </rPh>
    <rPh sb="27" eb="29">
      <t>ゲンショウ</t>
    </rPh>
    <rPh sb="29" eb="30">
      <t>ヅキ</t>
    </rPh>
    <rPh sb="31" eb="33">
      <t>リヨウ</t>
    </rPh>
    <rPh sb="33" eb="34">
      <t>ノ</t>
    </rPh>
    <rPh sb="34" eb="36">
      <t>ジンイン</t>
    </rPh>
    <rPh sb="36" eb="37">
      <t>スウ</t>
    </rPh>
    <rPh sb="39" eb="40">
      <t>チイ</t>
    </rPh>
    <rPh sb="42" eb="45">
      <t>ジギョウショ</t>
    </rPh>
    <rPh sb="45" eb="48">
      <t>キボベツ</t>
    </rPh>
    <rPh sb="49" eb="51">
      <t>ホウシュウ</t>
    </rPh>
    <rPh sb="51" eb="53">
      <t>クブン</t>
    </rPh>
    <rPh sb="54" eb="56">
      <t>リヨウ</t>
    </rPh>
    <rPh sb="56" eb="59">
      <t>ノベジンイン</t>
    </rPh>
    <rPh sb="59" eb="60">
      <t>スウ</t>
    </rPh>
    <rPh sb="61" eb="63">
      <t>ドウトウ</t>
    </rPh>
    <rPh sb="72" eb="74">
      <t>トウガイ</t>
    </rPh>
    <rPh sb="74" eb="76">
      <t>ゲンショウ</t>
    </rPh>
    <rPh sb="76" eb="77">
      <t>ヅキ</t>
    </rPh>
    <rPh sb="78" eb="80">
      <t>ヨクヨク</t>
    </rPh>
    <rPh sb="80" eb="81">
      <t>ゲツ</t>
    </rPh>
    <rPh sb="83" eb="85">
      <t>トウガイ</t>
    </rPh>
    <rPh sb="87" eb="88">
      <t>チイ</t>
    </rPh>
    <rPh sb="90" eb="93">
      <t>ジギョウショ</t>
    </rPh>
    <rPh sb="93" eb="96">
      <t>キボベツ</t>
    </rPh>
    <rPh sb="97" eb="99">
      <t>ホウシュウ</t>
    </rPh>
    <rPh sb="99" eb="101">
      <t>クブン</t>
    </rPh>
    <rPh sb="102" eb="104">
      <t>テキヨウ</t>
    </rPh>
    <rPh sb="104" eb="106">
      <t>カノウ</t>
    </rPh>
    <phoneticPr fontId="4"/>
  </si>
  <si>
    <t>常時、当該事業所に配置されているＰＴ・ＯＴまたはＳＴの合計数が、当該事業所の利用者の数が25又はその端数を増やすごとに１以上</t>
    <phoneticPr fontId="4"/>
  </si>
  <si>
    <t>入浴介助を適切に行うことのできる人員および設備</t>
    <rPh sb="0" eb="2">
      <t>ニュウヨク</t>
    </rPh>
    <rPh sb="2" eb="4">
      <t>カイジョ</t>
    </rPh>
    <rPh sb="5" eb="7">
      <t>テキセツ</t>
    </rPh>
    <rPh sb="8" eb="9">
      <t>オコナ</t>
    </rPh>
    <rPh sb="16" eb="18">
      <t>ジンイン</t>
    </rPh>
    <rPh sb="21" eb="23">
      <t>セツビ</t>
    </rPh>
    <phoneticPr fontId="4"/>
  </si>
  <si>
    <t>・計画の同意を得た日の属する月から起算して、６月以内</t>
    <rPh sb="1" eb="3">
      <t>ケイカク</t>
    </rPh>
    <rPh sb="4" eb="6">
      <t>ドウイ</t>
    </rPh>
    <rPh sb="7" eb="8">
      <t>エ</t>
    </rPh>
    <rPh sb="9" eb="10">
      <t>ヒ</t>
    </rPh>
    <rPh sb="11" eb="12">
      <t>ゾク</t>
    </rPh>
    <rPh sb="14" eb="15">
      <t>ツキ</t>
    </rPh>
    <rPh sb="17" eb="19">
      <t>キサン</t>
    </rPh>
    <rPh sb="23" eb="24">
      <t>ツキ</t>
    </rPh>
    <rPh sb="24" eb="26">
      <t>イナイ</t>
    </rPh>
    <phoneticPr fontId="4"/>
  </si>
  <si>
    <t>・計画の同意を得た日の属する月から起算して、６月を超える</t>
    <rPh sb="1" eb="3">
      <t>ケイカク</t>
    </rPh>
    <rPh sb="4" eb="6">
      <t>ドウイ</t>
    </rPh>
    <rPh sb="7" eb="8">
      <t>エ</t>
    </rPh>
    <rPh sb="9" eb="10">
      <t>ヒ</t>
    </rPh>
    <rPh sb="11" eb="12">
      <t>ゾク</t>
    </rPh>
    <rPh sb="14" eb="15">
      <t>ツキ</t>
    </rPh>
    <rPh sb="17" eb="19">
      <t>キサン</t>
    </rPh>
    <rPh sb="23" eb="24">
      <t>ツキ</t>
    </rPh>
    <rPh sb="25" eb="26">
      <t>コ</t>
    </rPh>
    <phoneticPr fontId="4"/>
  </si>
  <si>
    <t>・医師、理学療法士、作業療法士、介護福祉士、介護支援専門員または利用者の動作および浴室の環境の評価を行うことができる福祉用具専門相談員、機能訓練指導員、地域包括支援センターの職員その他住宅改修に関する専門的知識および経験を有する者が、利用者の居宅を訪問し、利用者の状態をふまえ、浴室における当該利用者の動作および浴室の環境を評価し、指定通所介護事業所に情報提供や情報共有、浴室の環境整備に助言等をしている
ただし、医師等の指示の下、介護職員が利用者の居宅を訪問し、情報通信機器等を活用して把握した浴室における利用者の動作および浴室の環境を踏まえ、医師等が評価・助言を行っても差し支えない</t>
    <rPh sb="1" eb="3">
      <t>イシ</t>
    </rPh>
    <rPh sb="4" eb="6">
      <t>リガク</t>
    </rPh>
    <rPh sb="6" eb="9">
      <t>リョウホウシ</t>
    </rPh>
    <rPh sb="10" eb="12">
      <t>サギョウ</t>
    </rPh>
    <rPh sb="12" eb="15">
      <t>リョウホウシ</t>
    </rPh>
    <rPh sb="16" eb="18">
      <t>カイゴ</t>
    </rPh>
    <rPh sb="18" eb="21">
      <t>フクシシ</t>
    </rPh>
    <rPh sb="22" eb="24">
      <t>カイゴ</t>
    </rPh>
    <rPh sb="24" eb="26">
      <t>シエン</t>
    </rPh>
    <rPh sb="26" eb="29">
      <t>センモンイン</t>
    </rPh>
    <rPh sb="32" eb="35">
      <t>リヨウシャ</t>
    </rPh>
    <rPh sb="36" eb="38">
      <t>ドウサ</t>
    </rPh>
    <rPh sb="41" eb="43">
      <t>ヨクシツ</t>
    </rPh>
    <rPh sb="44" eb="46">
      <t>カンキョウ</t>
    </rPh>
    <rPh sb="47" eb="49">
      <t>ヒョウカ</t>
    </rPh>
    <rPh sb="62" eb="64">
      <t>センモン</t>
    </rPh>
    <rPh sb="64" eb="67">
      <t>ソウダンイン</t>
    </rPh>
    <rPh sb="68" eb="75">
      <t>キノウクンレンシドウイン</t>
    </rPh>
    <rPh sb="117" eb="120">
      <t>リヨウシャ</t>
    </rPh>
    <rPh sb="121" eb="123">
      <t>キョタク</t>
    </rPh>
    <rPh sb="124" eb="126">
      <t>ホウモン</t>
    </rPh>
    <rPh sb="128" eb="131">
      <t>リヨウシャ</t>
    </rPh>
    <rPh sb="132" eb="134">
      <t>ジョウタイ</t>
    </rPh>
    <rPh sb="139" eb="141">
      <t>ヨクシツ</t>
    </rPh>
    <rPh sb="142" eb="144">
      <t>トウガイ</t>
    </rPh>
    <rPh sb="144" eb="147">
      <t>リヨウシャ</t>
    </rPh>
    <rPh sb="148" eb="150">
      <t>ドウサ</t>
    </rPh>
    <rPh sb="153" eb="155">
      <t>ヨクシツ</t>
    </rPh>
    <rPh sb="156" eb="158">
      <t>カンキョウ</t>
    </rPh>
    <rPh sb="159" eb="161">
      <t>ヒョウカ</t>
    </rPh>
    <rPh sb="166" eb="168">
      <t>シテイ</t>
    </rPh>
    <rPh sb="168" eb="170">
      <t>ツウショ</t>
    </rPh>
    <rPh sb="170" eb="172">
      <t>カイゴ</t>
    </rPh>
    <rPh sb="172" eb="174">
      <t>ジギョウ</t>
    </rPh>
    <rPh sb="174" eb="175">
      <t>ショ</t>
    </rPh>
    <rPh sb="176" eb="178">
      <t>ジョウホウ</t>
    </rPh>
    <rPh sb="178" eb="180">
      <t>テイキョウ</t>
    </rPh>
    <rPh sb="181" eb="183">
      <t>ジョウホウ</t>
    </rPh>
    <rPh sb="183" eb="185">
      <t>キョウユウ</t>
    </rPh>
    <rPh sb="186" eb="188">
      <t>ヨクシツ</t>
    </rPh>
    <rPh sb="189" eb="191">
      <t>カンキョウ</t>
    </rPh>
    <rPh sb="191" eb="193">
      <t>セイビ</t>
    </rPh>
    <rPh sb="194" eb="196">
      <t>ジョゲン</t>
    </rPh>
    <rPh sb="196" eb="197">
      <t>トウ</t>
    </rPh>
    <rPh sb="207" eb="209">
      <t>イシ</t>
    </rPh>
    <rPh sb="209" eb="210">
      <t>トウ</t>
    </rPh>
    <rPh sb="232" eb="234">
      <t>ジョウホウ</t>
    </rPh>
    <rPh sb="234" eb="236">
      <t>ツウシン</t>
    </rPh>
    <rPh sb="236" eb="238">
      <t>キキ</t>
    </rPh>
    <rPh sb="238" eb="239">
      <t>トウ</t>
    </rPh>
    <rPh sb="283" eb="284">
      <t>オコナ</t>
    </rPh>
    <phoneticPr fontId="5"/>
  </si>
  <si>
    <t>・事業所の機能訓練指導員、看護職員、生活相談員等が共同して、利用者の居宅を訪問し評価した者との連携の下で、利用者の身体の状況や利用者の居宅の浴室の環境等を踏まえた個別の入浴計画を作成</t>
    <rPh sb="1" eb="4">
      <t>ジギョウショ</t>
    </rPh>
    <rPh sb="5" eb="7">
      <t>キノウ</t>
    </rPh>
    <rPh sb="7" eb="9">
      <t>クンレン</t>
    </rPh>
    <rPh sb="9" eb="12">
      <t>シドウイン</t>
    </rPh>
    <rPh sb="13" eb="15">
      <t>カンゴ</t>
    </rPh>
    <rPh sb="15" eb="17">
      <t>ショクイン</t>
    </rPh>
    <rPh sb="18" eb="20">
      <t>セイカツ</t>
    </rPh>
    <rPh sb="20" eb="23">
      <t>ソウダンイン</t>
    </rPh>
    <rPh sb="23" eb="24">
      <t>トウ</t>
    </rPh>
    <rPh sb="25" eb="27">
      <t>キョウドウ</t>
    </rPh>
    <rPh sb="30" eb="33">
      <t>リヨウシャ</t>
    </rPh>
    <rPh sb="34" eb="36">
      <t>キョタク</t>
    </rPh>
    <rPh sb="37" eb="39">
      <t>ホウモン</t>
    </rPh>
    <rPh sb="40" eb="42">
      <t>ヒョウカ</t>
    </rPh>
    <rPh sb="44" eb="45">
      <t>モノ</t>
    </rPh>
    <rPh sb="47" eb="49">
      <t>レンケイ</t>
    </rPh>
    <rPh sb="50" eb="51">
      <t>モト</t>
    </rPh>
    <rPh sb="53" eb="56">
      <t>リヨウシャ</t>
    </rPh>
    <rPh sb="57" eb="59">
      <t>シンタイ</t>
    </rPh>
    <rPh sb="60" eb="62">
      <t>ジョウキョウ</t>
    </rPh>
    <rPh sb="63" eb="66">
      <t>リヨウシャ</t>
    </rPh>
    <rPh sb="67" eb="69">
      <t>キョタク</t>
    </rPh>
    <rPh sb="70" eb="72">
      <t>ヨクシツ</t>
    </rPh>
    <rPh sb="73" eb="75">
      <t>カンキョウ</t>
    </rPh>
    <rPh sb="75" eb="76">
      <t>トウ</t>
    </rPh>
    <rPh sb="77" eb="78">
      <t>フ</t>
    </rPh>
    <rPh sb="81" eb="83">
      <t>コベツ</t>
    </rPh>
    <rPh sb="84" eb="86">
      <t>ニュウヨク</t>
    </rPh>
    <rPh sb="86" eb="88">
      <t>ケイカク</t>
    </rPh>
    <rPh sb="89" eb="91">
      <t>サクセイ</t>
    </rPh>
    <phoneticPr fontId="5"/>
  </si>
  <si>
    <t>継続的にリハビリテーションの質の管理を行うために、ＳＰＤＣＡサイクルの構築し、サービス提供の工程管理をしている</t>
    <rPh sb="0" eb="3">
      <t>ケイゾクテキ</t>
    </rPh>
    <rPh sb="14" eb="15">
      <t>シツ</t>
    </rPh>
    <rPh sb="16" eb="18">
      <t>カンリ</t>
    </rPh>
    <rPh sb="19" eb="20">
      <t>オコナ</t>
    </rPh>
    <rPh sb="35" eb="37">
      <t>コウチク</t>
    </rPh>
    <rPh sb="43" eb="45">
      <t>テイキョウ</t>
    </rPh>
    <rPh sb="46" eb="48">
      <t>コウテイ</t>
    </rPh>
    <rPh sb="48" eb="50">
      <t>カンリ</t>
    </rPh>
    <phoneticPr fontId="4"/>
  </si>
  <si>
    <t>利用者ごとの通所リハビリテーション計画書等の内容等の情報を厚生労働省に提出し（提出については科学的介護情報システム【ＬＩＦＥ】を用いる）、リハビリテーションの提供にあたって、当該情報その他リハビリテーションの適切かつ有効な実施のために必要な情報を活用している</t>
    <rPh sb="0" eb="3">
      <t>リヨウシャ</t>
    </rPh>
    <rPh sb="6" eb="8">
      <t>ツウショ</t>
    </rPh>
    <rPh sb="17" eb="20">
      <t>ケイカクショ</t>
    </rPh>
    <rPh sb="20" eb="21">
      <t>トウ</t>
    </rPh>
    <rPh sb="22" eb="24">
      <t>ナイヨウ</t>
    </rPh>
    <rPh sb="24" eb="25">
      <t>トウ</t>
    </rPh>
    <rPh sb="26" eb="28">
      <t>ジョウホウ</t>
    </rPh>
    <rPh sb="29" eb="31">
      <t>コウセイ</t>
    </rPh>
    <rPh sb="31" eb="34">
      <t>ロウドウショウ</t>
    </rPh>
    <rPh sb="35" eb="37">
      <t>テイシュツ</t>
    </rPh>
    <rPh sb="39" eb="41">
      <t>テイシュツ</t>
    </rPh>
    <rPh sb="46" eb="49">
      <t>カガクテキ</t>
    </rPh>
    <rPh sb="49" eb="51">
      <t>カイゴ</t>
    </rPh>
    <rPh sb="51" eb="53">
      <t>ジョウホウ</t>
    </rPh>
    <rPh sb="64" eb="65">
      <t>モチ</t>
    </rPh>
    <rPh sb="79" eb="81">
      <t>テイキョウ</t>
    </rPh>
    <rPh sb="87" eb="89">
      <t>トウガイ</t>
    </rPh>
    <rPh sb="89" eb="91">
      <t>ジョウホウ</t>
    </rPh>
    <rPh sb="93" eb="94">
      <t>ホカ</t>
    </rPh>
    <rPh sb="104" eb="106">
      <t>テキセツ</t>
    </rPh>
    <rPh sb="108" eb="110">
      <t>ユウコウ</t>
    </rPh>
    <rPh sb="111" eb="113">
      <t>ジッシ</t>
    </rPh>
    <rPh sb="117" eb="119">
      <t>ヒツヨウ</t>
    </rPh>
    <rPh sb="120" eb="122">
      <t>ジョウホウ</t>
    </rPh>
    <rPh sb="123" eb="125">
      <t>カツヨウ</t>
    </rPh>
    <phoneticPr fontId="4"/>
  </si>
  <si>
    <t>従業者として、または外部との連携により管理栄養士を１名以上配置</t>
    <rPh sb="0" eb="3">
      <t>ジュウギョウシャ</t>
    </rPh>
    <rPh sb="10" eb="12">
      <t>ガイブ</t>
    </rPh>
    <rPh sb="14" eb="16">
      <t>レンケイ</t>
    </rPh>
    <rPh sb="19" eb="24">
      <t>カンリエイヨウシ</t>
    </rPh>
    <rPh sb="26" eb="29">
      <t>メイイジョウ</t>
    </rPh>
    <rPh sb="29" eb="31">
      <t>ハイチ</t>
    </rPh>
    <phoneticPr fontId="4"/>
  </si>
  <si>
    <t>１日当たり40分以上実施</t>
    <rPh sb="1" eb="2">
      <t>ニチ</t>
    </rPh>
    <rPh sb="2" eb="3">
      <t>ア</t>
    </rPh>
    <rPh sb="7" eb="10">
      <t>プンイジョウ</t>
    </rPh>
    <rPh sb="10" eb="12">
      <t>ジッシ</t>
    </rPh>
    <phoneticPr fontId="5"/>
  </si>
  <si>
    <t>退院（所）日または認定日から起算して３月以内の期間に実施</t>
    <rPh sb="0" eb="2">
      <t>タイイン</t>
    </rPh>
    <rPh sb="3" eb="4">
      <t>ショ</t>
    </rPh>
    <rPh sb="5" eb="6">
      <t>ニチ</t>
    </rPh>
    <rPh sb="9" eb="11">
      <t>ニンテイ</t>
    </rPh>
    <rPh sb="11" eb="12">
      <t>ヒ</t>
    </rPh>
    <rPh sb="14" eb="16">
      <t>キサン</t>
    </rPh>
    <rPh sb="19" eb="20">
      <t>ツキ</t>
    </rPh>
    <rPh sb="20" eb="22">
      <t>イナイ</t>
    </rPh>
    <rPh sb="23" eb="25">
      <t>キカン</t>
    </rPh>
    <rPh sb="26" eb="28">
      <t>ジッシ</t>
    </rPh>
    <phoneticPr fontId="5"/>
  </si>
  <si>
    <t>退院（所）日または通所開始日から起算して３月以内</t>
    <rPh sb="0" eb="2">
      <t>タイイン</t>
    </rPh>
    <rPh sb="3" eb="4">
      <t>ショ</t>
    </rPh>
    <rPh sb="5" eb="6">
      <t>ニチ</t>
    </rPh>
    <rPh sb="9" eb="11">
      <t>ツウショ</t>
    </rPh>
    <rPh sb="11" eb="13">
      <t>カイシ</t>
    </rPh>
    <rPh sb="13" eb="14">
      <t>ヒ</t>
    </rPh>
    <rPh sb="16" eb="18">
      <t>キサン</t>
    </rPh>
    <rPh sb="21" eb="22">
      <t>ツキ</t>
    </rPh>
    <rPh sb="22" eb="24">
      <t>イナイ</t>
    </rPh>
    <phoneticPr fontId="4"/>
  </si>
  <si>
    <t>医師または医師の指示を受けた理学療法士、作業療法士または言語聴覚士が集中的なリハビリテーション（週２回以内１回20分以上）を個別に実施</t>
    <rPh sb="34" eb="37">
      <t>シュウチュウテキ</t>
    </rPh>
    <rPh sb="48" eb="49">
      <t>シュウ</t>
    </rPh>
    <rPh sb="50" eb="51">
      <t>カイ</t>
    </rPh>
    <rPh sb="51" eb="53">
      <t>イナイ</t>
    </rPh>
    <rPh sb="54" eb="55">
      <t>カイ</t>
    </rPh>
    <rPh sb="57" eb="58">
      <t>ブン</t>
    </rPh>
    <rPh sb="58" eb="60">
      <t>イジョウ</t>
    </rPh>
    <rPh sb="62" eb="64">
      <t>コベツ</t>
    </rPh>
    <rPh sb="65" eb="67">
      <t>ジッシ</t>
    </rPh>
    <phoneticPr fontId="4"/>
  </si>
  <si>
    <t>当該リハビリテーションに関わる医師は精神科医師もしくは神経内科医師または認知症に対するリハビリテーションに関する専門的な研修を修了した医師</t>
    <rPh sb="0" eb="2">
      <t>トウガイ</t>
    </rPh>
    <rPh sb="12" eb="13">
      <t>カカ</t>
    </rPh>
    <rPh sb="15" eb="17">
      <t>イシ</t>
    </rPh>
    <rPh sb="18" eb="21">
      <t>セイシンカ</t>
    </rPh>
    <rPh sb="21" eb="23">
      <t>イシ</t>
    </rPh>
    <rPh sb="27" eb="29">
      <t>シンケイ</t>
    </rPh>
    <rPh sb="29" eb="31">
      <t>ナイカ</t>
    </rPh>
    <rPh sb="31" eb="33">
      <t>イシ</t>
    </rPh>
    <rPh sb="36" eb="39">
      <t>ニンチショウ</t>
    </rPh>
    <rPh sb="40" eb="41">
      <t>タイ</t>
    </rPh>
    <rPh sb="53" eb="54">
      <t>カン</t>
    </rPh>
    <rPh sb="56" eb="59">
      <t>センモンテキ</t>
    </rPh>
    <rPh sb="60" eb="62">
      <t>ケンシュウ</t>
    </rPh>
    <rPh sb="63" eb="65">
      <t>シュウリョウ</t>
    </rPh>
    <rPh sb="67" eb="69">
      <t>イシ</t>
    </rPh>
    <phoneticPr fontId="4"/>
  </si>
  <si>
    <t>上記医師により、認知症の利用者であって生活機能の改善が見込まれると判断された者で、ＭＭＳＥまたはＨＤＳ－Ｒにおいておおむね５～25点に相当する者</t>
    <rPh sb="0" eb="2">
      <t>ジョウキ</t>
    </rPh>
    <rPh sb="2" eb="4">
      <t>イシ</t>
    </rPh>
    <rPh sb="8" eb="11">
      <t>ニンチショウ</t>
    </rPh>
    <rPh sb="12" eb="15">
      <t>リヨウシャ</t>
    </rPh>
    <rPh sb="19" eb="21">
      <t>セイカツ</t>
    </rPh>
    <rPh sb="21" eb="23">
      <t>キノウ</t>
    </rPh>
    <rPh sb="24" eb="26">
      <t>カイゼン</t>
    </rPh>
    <rPh sb="27" eb="29">
      <t>ミコ</t>
    </rPh>
    <rPh sb="33" eb="35">
      <t>ハンダン</t>
    </rPh>
    <rPh sb="38" eb="39">
      <t>モノ</t>
    </rPh>
    <rPh sb="65" eb="66">
      <t>テン</t>
    </rPh>
    <rPh sb="67" eb="69">
      <t>ソウトウ</t>
    </rPh>
    <rPh sb="71" eb="72">
      <t>モノ</t>
    </rPh>
    <phoneticPr fontId="4"/>
  </si>
  <si>
    <t>退院（所）日または通所開始日の属する月から起算して３月以内</t>
    <rPh sb="0" eb="2">
      <t>タイイン</t>
    </rPh>
    <rPh sb="3" eb="4">
      <t>ショ</t>
    </rPh>
    <rPh sb="5" eb="6">
      <t>ニチ</t>
    </rPh>
    <rPh sb="9" eb="11">
      <t>ツウショ</t>
    </rPh>
    <rPh sb="11" eb="13">
      <t>カイシ</t>
    </rPh>
    <rPh sb="13" eb="14">
      <t>ヒ</t>
    </rPh>
    <rPh sb="15" eb="16">
      <t>ゾク</t>
    </rPh>
    <rPh sb="18" eb="19">
      <t>ツキ</t>
    </rPh>
    <rPh sb="21" eb="23">
      <t>キサン</t>
    </rPh>
    <rPh sb="26" eb="27">
      <t>ツキ</t>
    </rPh>
    <rPh sb="27" eb="29">
      <t>イナイ</t>
    </rPh>
    <phoneticPr fontId="4"/>
  </si>
  <si>
    <t>医師または医師の指示を受けた理学療法士、作業療法士または言語聴覚士が集中的なリハビリテーション（月４回以上）を個別に実施</t>
    <rPh sb="34" eb="37">
      <t>シュウチュウテキ</t>
    </rPh>
    <rPh sb="48" eb="49">
      <t>ツキ</t>
    </rPh>
    <rPh sb="50" eb="53">
      <t>カイイジョウ</t>
    </rPh>
    <rPh sb="55" eb="57">
      <t>コベツ</t>
    </rPh>
    <rPh sb="58" eb="60">
      <t>ジッシ</t>
    </rPh>
    <phoneticPr fontId="4"/>
  </si>
  <si>
    <t>生活行為の内容の充実を図るための目標および当該目標を踏まえたリハビリテーションの実施頻度、実施場所および実施時間等が記載された生活行為向上リハビリテーション計画を作成</t>
    <rPh sb="0" eb="2">
      <t>セイカツ</t>
    </rPh>
    <rPh sb="2" eb="4">
      <t>コウイ</t>
    </rPh>
    <rPh sb="5" eb="7">
      <t>ナイヨウ</t>
    </rPh>
    <rPh sb="8" eb="10">
      <t>ジュウジツ</t>
    </rPh>
    <rPh sb="11" eb="12">
      <t>ハカ</t>
    </rPh>
    <rPh sb="16" eb="18">
      <t>モクヒョウ</t>
    </rPh>
    <rPh sb="21" eb="23">
      <t>トウガイ</t>
    </rPh>
    <rPh sb="23" eb="25">
      <t>モクヒョウ</t>
    </rPh>
    <rPh sb="26" eb="27">
      <t>フ</t>
    </rPh>
    <rPh sb="40" eb="42">
      <t>ジッシ</t>
    </rPh>
    <rPh sb="42" eb="44">
      <t>ヒンド</t>
    </rPh>
    <rPh sb="45" eb="47">
      <t>ジッシ</t>
    </rPh>
    <rPh sb="47" eb="49">
      <t>バショ</t>
    </rPh>
    <rPh sb="52" eb="54">
      <t>ジッシ</t>
    </rPh>
    <rPh sb="54" eb="56">
      <t>ジカン</t>
    </rPh>
    <rPh sb="56" eb="57">
      <t>トウ</t>
    </rPh>
    <rPh sb="58" eb="60">
      <t>キサイ</t>
    </rPh>
    <rPh sb="63" eb="65">
      <t>セイカツ</t>
    </rPh>
    <rPh sb="65" eb="67">
      <t>コウイ</t>
    </rPh>
    <rPh sb="67" eb="69">
      <t>コウジョウ</t>
    </rPh>
    <rPh sb="78" eb="80">
      <t>ケイカク</t>
    </rPh>
    <rPh sb="81" eb="83">
      <t>サクセイ</t>
    </rPh>
    <phoneticPr fontId="15"/>
  </si>
  <si>
    <t>事業所の医師が、リハビリテーション会議で、計画の進捗状況について報告し、評価に基づく利用者の能力の回復状況等について見直し、目標が効果的に達成されるよう、利用者または家族、構成員に説明</t>
    <rPh sb="0" eb="3">
      <t>ジギョウショ</t>
    </rPh>
    <rPh sb="4" eb="6">
      <t>イシ</t>
    </rPh>
    <rPh sb="17" eb="19">
      <t>カイギ</t>
    </rPh>
    <rPh sb="21" eb="23">
      <t>ケイカク</t>
    </rPh>
    <rPh sb="24" eb="26">
      <t>シンチョク</t>
    </rPh>
    <rPh sb="26" eb="28">
      <t>ジョウキョウ</t>
    </rPh>
    <rPh sb="32" eb="34">
      <t>ホウコク</t>
    </rPh>
    <rPh sb="36" eb="38">
      <t>ヒョウカ</t>
    </rPh>
    <rPh sb="39" eb="40">
      <t>モト</t>
    </rPh>
    <rPh sb="42" eb="45">
      <t>リヨウシャ</t>
    </rPh>
    <rPh sb="46" eb="48">
      <t>ノウリョク</t>
    </rPh>
    <rPh sb="49" eb="51">
      <t>カイフク</t>
    </rPh>
    <rPh sb="51" eb="53">
      <t>ジョウキョウ</t>
    </rPh>
    <rPh sb="53" eb="54">
      <t>トウ</t>
    </rPh>
    <rPh sb="58" eb="60">
      <t>ミナオ</t>
    </rPh>
    <rPh sb="62" eb="64">
      <t>モクヒョウ</t>
    </rPh>
    <rPh sb="65" eb="68">
      <t>コウカテキ</t>
    </rPh>
    <rPh sb="69" eb="71">
      <t>タッセイ</t>
    </rPh>
    <rPh sb="77" eb="80">
      <t>リヨウシャ</t>
    </rPh>
    <rPh sb="83" eb="85">
      <t>カゾク</t>
    </rPh>
    <rPh sb="86" eb="89">
      <t>コウセイイン</t>
    </rPh>
    <rPh sb="90" eb="92">
      <t>セツメイ</t>
    </rPh>
    <phoneticPr fontId="4"/>
  </si>
  <si>
    <t>生活行為ができない要因、課題解決に必要なプログラム、家での自主訓練等分かりやすく説明し、利用者および家族にリハビリテーションについて主体的に取り組む意欲を引き出す</t>
    <rPh sb="0" eb="2">
      <t>セイカツ</t>
    </rPh>
    <rPh sb="2" eb="4">
      <t>コウイ</t>
    </rPh>
    <rPh sb="9" eb="11">
      <t>ヨウイン</t>
    </rPh>
    <rPh sb="12" eb="14">
      <t>カダイ</t>
    </rPh>
    <rPh sb="14" eb="16">
      <t>カイケツ</t>
    </rPh>
    <rPh sb="17" eb="19">
      <t>ヒツヨウ</t>
    </rPh>
    <rPh sb="26" eb="27">
      <t>イエ</t>
    </rPh>
    <rPh sb="29" eb="31">
      <t>ジシュ</t>
    </rPh>
    <rPh sb="31" eb="33">
      <t>クンレン</t>
    </rPh>
    <rPh sb="33" eb="34">
      <t>トウ</t>
    </rPh>
    <rPh sb="34" eb="35">
      <t>ワ</t>
    </rPh>
    <rPh sb="40" eb="42">
      <t>セツメイ</t>
    </rPh>
    <rPh sb="44" eb="47">
      <t>リヨウシャ</t>
    </rPh>
    <rPh sb="50" eb="52">
      <t>カゾク</t>
    </rPh>
    <rPh sb="66" eb="69">
      <t>シュタイテキ</t>
    </rPh>
    <rPh sb="70" eb="71">
      <t>ト</t>
    </rPh>
    <rPh sb="72" eb="73">
      <t>ク</t>
    </rPh>
    <rPh sb="74" eb="76">
      <t>イヨク</t>
    </rPh>
    <rPh sb="77" eb="78">
      <t>ヒ</t>
    </rPh>
    <rPh sb="79" eb="80">
      <t>ダ</t>
    </rPh>
    <phoneticPr fontId="5"/>
  </si>
  <si>
    <t>生活行為向上リハビリテーションの提供終了前１月以内には、リハビリテーション会議を開催し、リハビリテーションの成果、他のサービスへの意向に向けた支援計画を、利用者または、その家族、構成員に説明</t>
    <rPh sb="0" eb="2">
      <t>セイカツ</t>
    </rPh>
    <rPh sb="2" eb="4">
      <t>コウイ</t>
    </rPh>
    <rPh sb="4" eb="6">
      <t>コウジョウ</t>
    </rPh>
    <rPh sb="16" eb="18">
      <t>テイキョウ</t>
    </rPh>
    <rPh sb="18" eb="20">
      <t>シュウリョウ</t>
    </rPh>
    <rPh sb="20" eb="21">
      <t>マエ</t>
    </rPh>
    <rPh sb="22" eb="23">
      <t>ガツ</t>
    </rPh>
    <rPh sb="23" eb="25">
      <t>イナイ</t>
    </rPh>
    <rPh sb="37" eb="39">
      <t>カイギ</t>
    </rPh>
    <rPh sb="40" eb="42">
      <t>カイサイ</t>
    </rPh>
    <rPh sb="54" eb="56">
      <t>セイカ</t>
    </rPh>
    <rPh sb="57" eb="58">
      <t>タ</t>
    </rPh>
    <rPh sb="65" eb="67">
      <t>イコウ</t>
    </rPh>
    <rPh sb="68" eb="69">
      <t>ム</t>
    </rPh>
    <rPh sb="71" eb="73">
      <t>シエン</t>
    </rPh>
    <rPh sb="73" eb="75">
      <t>ケイカク</t>
    </rPh>
    <rPh sb="77" eb="80">
      <t>リヨウシャ</t>
    </rPh>
    <rPh sb="86" eb="88">
      <t>カゾク</t>
    </rPh>
    <rPh sb="89" eb="91">
      <t>コウセイ</t>
    </rPh>
    <rPh sb="91" eb="92">
      <t>イン</t>
    </rPh>
    <rPh sb="93" eb="95">
      <t>セツメイ</t>
    </rPh>
    <phoneticPr fontId="15"/>
  </si>
  <si>
    <t>利用者ごとの栄養状態等の情報を厚生労働省に提出し、（提出については科学的介護情報システム【ＬＩＦＥ】を用いる）、栄養管理の実施にあたって、当該情報その他栄養管理の適切かつ有効な実施のための必要な情報を活用している</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26" eb="28">
      <t>テイシュツ</t>
    </rPh>
    <rPh sb="33" eb="36">
      <t>カガクテキ</t>
    </rPh>
    <rPh sb="36" eb="38">
      <t>カイゴ</t>
    </rPh>
    <rPh sb="38" eb="40">
      <t>ジョウホウ</t>
    </rPh>
    <rPh sb="51" eb="52">
      <t>モチ</t>
    </rPh>
    <rPh sb="56" eb="58">
      <t>エイヨウ</t>
    </rPh>
    <rPh sb="58" eb="60">
      <t>カンリ</t>
    </rPh>
    <rPh sb="61" eb="63">
      <t>ジッシ</t>
    </rPh>
    <rPh sb="69" eb="71">
      <t>トウガイ</t>
    </rPh>
    <rPh sb="71" eb="73">
      <t>ジョウホウ</t>
    </rPh>
    <rPh sb="75" eb="76">
      <t>ホカ</t>
    </rPh>
    <rPh sb="76" eb="78">
      <t>エイヨウ</t>
    </rPh>
    <rPh sb="78" eb="80">
      <t>カンリ</t>
    </rPh>
    <rPh sb="81" eb="83">
      <t>テキセツ</t>
    </rPh>
    <rPh sb="85" eb="87">
      <t>ユウコウ</t>
    </rPh>
    <rPh sb="88" eb="90">
      <t>ジッシ</t>
    </rPh>
    <rPh sb="94" eb="96">
      <t>ヒツヨウ</t>
    </rPh>
    <rPh sb="97" eb="99">
      <t>ジョウホウ</t>
    </rPh>
    <rPh sb="100" eb="102">
      <t>カツヨウ</t>
    </rPh>
    <phoneticPr fontId="4"/>
  </si>
  <si>
    <t>サービスの質の向上を図るため、ＬＩＦＥへ提出情報およびフィードバック情報を活用して、ＰＤＣＡサイクルによりサービスの質の管理を行っている</t>
    <rPh sb="5" eb="6">
      <t>シツ</t>
    </rPh>
    <rPh sb="7" eb="9">
      <t>コウジョウ</t>
    </rPh>
    <rPh sb="10" eb="11">
      <t>ハカ</t>
    </rPh>
    <rPh sb="20" eb="22">
      <t>テイシュツ</t>
    </rPh>
    <rPh sb="22" eb="24">
      <t>ジョウホウ</t>
    </rPh>
    <rPh sb="34" eb="36">
      <t>ジョウホウ</t>
    </rPh>
    <rPh sb="37" eb="39">
      <t>カツヨウ</t>
    </rPh>
    <rPh sb="58" eb="59">
      <t>シツ</t>
    </rPh>
    <rPh sb="60" eb="62">
      <t>カンリ</t>
    </rPh>
    <rPh sb="63" eb="64">
      <t>オコナ</t>
    </rPh>
    <phoneticPr fontId="4"/>
  </si>
  <si>
    <t>栄養アセスメントは３月に１回以上、次の手順により実施している</t>
    <rPh sb="0" eb="2">
      <t>エイヨウ</t>
    </rPh>
    <rPh sb="10" eb="11">
      <t>ツキ</t>
    </rPh>
    <rPh sb="13" eb="14">
      <t>カイ</t>
    </rPh>
    <rPh sb="14" eb="16">
      <t>イジョウ</t>
    </rPh>
    <rPh sb="17" eb="18">
      <t>ツギ</t>
    </rPh>
    <rPh sb="19" eb="21">
      <t>テジュン</t>
    </rPh>
    <rPh sb="24" eb="26">
      <t>ジッシ</t>
    </rPh>
    <phoneticPr fontId="6"/>
  </si>
  <si>
    <t>１利用者ごとの低栄養状態のリスクを、利用開始時に把握</t>
    <rPh sb="1" eb="4">
      <t>リヨウシャ</t>
    </rPh>
    <rPh sb="7" eb="8">
      <t>テイ</t>
    </rPh>
    <rPh sb="8" eb="10">
      <t>エイヨウ</t>
    </rPh>
    <rPh sb="10" eb="12">
      <t>ジョウタイ</t>
    </rPh>
    <rPh sb="18" eb="20">
      <t>リヨウ</t>
    </rPh>
    <rPh sb="20" eb="22">
      <t>カイシ</t>
    </rPh>
    <rPh sb="22" eb="23">
      <t>ジ</t>
    </rPh>
    <rPh sb="24" eb="26">
      <t>ハアク</t>
    </rPh>
    <phoneticPr fontId="6"/>
  </si>
  <si>
    <t>２管理栄養士。看護職員、介護職員、生活相談員その他職種の者が共同して、利用者ごとの摂食・嚥下機能および食形態にも配慮しつつ、解決すべき栄養管理上の課題の把握</t>
    <rPh sb="1" eb="3">
      <t>カンリ</t>
    </rPh>
    <rPh sb="3" eb="6">
      <t>エイヨウシ</t>
    </rPh>
    <rPh sb="7" eb="9">
      <t>カンゴ</t>
    </rPh>
    <rPh sb="9" eb="11">
      <t>ショクイン</t>
    </rPh>
    <rPh sb="12" eb="14">
      <t>カイゴ</t>
    </rPh>
    <rPh sb="14" eb="16">
      <t>ショクイン</t>
    </rPh>
    <rPh sb="17" eb="19">
      <t>セイカツ</t>
    </rPh>
    <rPh sb="19" eb="22">
      <t>ソウダンイン</t>
    </rPh>
    <rPh sb="24" eb="25">
      <t>タ</t>
    </rPh>
    <rPh sb="25" eb="27">
      <t>ショクシュ</t>
    </rPh>
    <rPh sb="28" eb="29">
      <t>モノ</t>
    </rPh>
    <rPh sb="30" eb="32">
      <t>キョウドウ</t>
    </rPh>
    <rPh sb="35" eb="38">
      <t>リヨウシャ</t>
    </rPh>
    <rPh sb="41" eb="43">
      <t>セッショク</t>
    </rPh>
    <rPh sb="44" eb="46">
      <t>エンゲ</t>
    </rPh>
    <rPh sb="46" eb="48">
      <t>キノウ</t>
    </rPh>
    <rPh sb="51" eb="52">
      <t>ショク</t>
    </rPh>
    <rPh sb="52" eb="54">
      <t>ケイタイ</t>
    </rPh>
    <rPh sb="56" eb="58">
      <t>ハイリョ</t>
    </rPh>
    <rPh sb="62" eb="64">
      <t>カイケツ</t>
    </rPh>
    <rPh sb="67" eb="69">
      <t>エイヨウ</t>
    </rPh>
    <rPh sb="69" eb="71">
      <t>カンリ</t>
    </rPh>
    <rPh sb="71" eb="72">
      <t>ジョウ</t>
    </rPh>
    <rPh sb="73" eb="75">
      <t>カダイ</t>
    </rPh>
    <rPh sb="76" eb="78">
      <t>ハアク</t>
    </rPh>
    <phoneticPr fontId="6"/>
  </si>
  <si>
    <t>３１および２の結果を当該利用者またはその家族に対して説明し、必要に応じ解決すべき管理栄養上の課題に応じた栄養食事相談、情報提供等を実施</t>
    <rPh sb="7" eb="9">
      <t>ケッカ</t>
    </rPh>
    <rPh sb="10" eb="12">
      <t>トウガイ</t>
    </rPh>
    <rPh sb="12" eb="15">
      <t>リヨウシャ</t>
    </rPh>
    <rPh sb="20" eb="22">
      <t>カゾク</t>
    </rPh>
    <rPh sb="23" eb="24">
      <t>タイ</t>
    </rPh>
    <rPh sb="26" eb="28">
      <t>セツメイ</t>
    </rPh>
    <rPh sb="30" eb="32">
      <t>ヒツヨウ</t>
    </rPh>
    <rPh sb="33" eb="34">
      <t>オウ</t>
    </rPh>
    <rPh sb="35" eb="37">
      <t>カイケツ</t>
    </rPh>
    <rPh sb="40" eb="42">
      <t>カンリ</t>
    </rPh>
    <rPh sb="42" eb="44">
      <t>エイヨウ</t>
    </rPh>
    <rPh sb="44" eb="45">
      <t>ジョウ</t>
    </rPh>
    <rPh sb="46" eb="48">
      <t>カダイ</t>
    </rPh>
    <rPh sb="49" eb="50">
      <t>オウ</t>
    </rPh>
    <rPh sb="52" eb="54">
      <t>エイヨウ</t>
    </rPh>
    <rPh sb="54" eb="56">
      <t>ショクジ</t>
    </rPh>
    <rPh sb="56" eb="58">
      <t>ソウダン</t>
    </rPh>
    <rPh sb="59" eb="61">
      <t>ジョウホウ</t>
    </rPh>
    <rPh sb="61" eb="63">
      <t>テイキョウ</t>
    </rPh>
    <rPh sb="63" eb="64">
      <t>トウ</t>
    </rPh>
    <rPh sb="65" eb="67">
      <t>ジッシ</t>
    </rPh>
    <phoneticPr fontId="6"/>
  </si>
  <si>
    <t>４低栄養状態にある利用者またはそのおそれのある利用者については、介護支援専門員と情報共有を行い、栄養改善加算に係る栄養改善サービスの提供を検討するように依頼している</t>
    <rPh sb="1" eb="2">
      <t>テイ</t>
    </rPh>
    <rPh sb="2" eb="4">
      <t>エイヨウ</t>
    </rPh>
    <rPh sb="4" eb="6">
      <t>ジョウタイ</t>
    </rPh>
    <rPh sb="9" eb="12">
      <t>リヨウシャ</t>
    </rPh>
    <rPh sb="23" eb="26">
      <t>リヨウシャ</t>
    </rPh>
    <rPh sb="32" eb="34">
      <t>カイゴ</t>
    </rPh>
    <rPh sb="34" eb="36">
      <t>シエン</t>
    </rPh>
    <rPh sb="36" eb="39">
      <t>センモンイン</t>
    </rPh>
    <rPh sb="40" eb="42">
      <t>ジョウホウ</t>
    </rPh>
    <rPh sb="42" eb="44">
      <t>キョウユウ</t>
    </rPh>
    <rPh sb="45" eb="46">
      <t>オコナ</t>
    </rPh>
    <rPh sb="48" eb="50">
      <t>エイヨウ</t>
    </rPh>
    <rPh sb="50" eb="52">
      <t>カイゼン</t>
    </rPh>
    <rPh sb="52" eb="54">
      <t>カサン</t>
    </rPh>
    <rPh sb="55" eb="56">
      <t>カカ</t>
    </rPh>
    <rPh sb="57" eb="59">
      <t>エイヨウ</t>
    </rPh>
    <rPh sb="59" eb="61">
      <t>カイゼン</t>
    </rPh>
    <rPh sb="66" eb="68">
      <t>テイキョウ</t>
    </rPh>
    <rPh sb="69" eb="71">
      <t>ケントウ</t>
    </rPh>
    <rPh sb="76" eb="78">
      <t>イライ</t>
    </rPh>
    <phoneticPr fontId="6"/>
  </si>
  <si>
    <t>利用者等に対する計画の説明および同意の有無</t>
    <phoneticPr fontId="5"/>
  </si>
  <si>
    <t>利用が終了する１月以内にリハビリテーション会議の実施（終了後利用予定の事業所担当者の出席）</t>
    <rPh sb="0" eb="2">
      <t>リヨウ</t>
    </rPh>
    <rPh sb="3" eb="5">
      <t>シュウリョウ</t>
    </rPh>
    <rPh sb="8" eb="9">
      <t>ガツ</t>
    </rPh>
    <rPh sb="9" eb="11">
      <t>イナイ</t>
    </rPh>
    <rPh sb="21" eb="23">
      <t>カイギ</t>
    </rPh>
    <rPh sb="24" eb="26">
      <t>ジッシ</t>
    </rPh>
    <rPh sb="27" eb="30">
      <t>シュウリョウゴ</t>
    </rPh>
    <rPh sb="30" eb="32">
      <t>リヨウ</t>
    </rPh>
    <rPh sb="32" eb="34">
      <t>ヨテイ</t>
    </rPh>
    <rPh sb="35" eb="38">
      <t>ジギョウショ</t>
    </rPh>
    <rPh sb="38" eb="40">
      <t>タントウ</t>
    </rPh>
    <rPh sb="40" eb="41">
      <t>シャ</t>
    </rPh>
    <rPh sb="42" eb="44">
      <t>シュッセキ</t>
    </rPh>
    <phoneticPr fontId="5"/>
  </si>
  <si>
    <t>リハビリテーションマネジメント加算（A）イ、ロまたは（B）イ、ロのいずれかを算定</t>
    <rPh sb="15" eb="17">
      <t>カサン</t>
    </rPh>
    <rPh sb="38" eb="40">
      <t>サンテイ</t>
    </rPh>
    <phoneticPr fontId="4"/>
  </si>
  <si>
    <t>１月に１回はモニタリングを行い（支援内容や利用回数が妥当かどうかの確認）、通所リハビリテーション計画を見直し、原則、医師から利用者または家族に対し説明し、同意</t>
    <rPh sb="1" eb="2">
      <t>ガツ</t>
    </rPh>
    <rPh sb="4" eb="5">
      <t>カイ</t>
    </rPh>
    <rPh sb="13" eb="14">
      <t>オコナ</t>
    </rPh>
    <rPh sb="16" eb="18">
      <t>シエン</t>
    </rPh>
    <rPh sb="18" eb="20">
      <t>ナイヨウ</t>
    </rPh>
    <rPh sb="21" eb="23">
      <t>リヨウ</t>
    </rPh>
    <rPh sb="23" eb="25">
      <t>カイスウ</t>
    </rPh>
    <rPh sb="26" eb="28">
      <t>ダトウ</t>
    </rPh>
    <rPh sb="33" eb="35">
      <t>カクニン</t>
    </rPh>
    <rPh sb="37" eb="39">
      <t>ツウショ</t>
    </rPh>
    <rPh sb="48" eb="50">
      <t>ケイカク</t>
    </rPh>
    <rPh sb="51" eb="53">
      <t>ミナオ</t>
    </rPh>
    <rPh sb="55" eb="57">
      <t>ゲンソク</t>
    </rPh>
    <rPh sb="58" eb="60">
      <t>イシ</t>
    </rPh>
    <rPh sb="62" eb="65">
      <t>リヨウシャ</t>
    </rPh>
    <rPh sb="68" eb="70">
      <t>カゾク</t>
    </rPh>
    <rPh sb="71" eb="72">
      <t>タイ</t>
    </rPh>
    <rPh sb="73" eb="75">
      <t>セツメイ</t>
    </rPh>
    <rPh sb="77" eb="79">
      <t>ドウイ</t>
    </rPh>
    <phoneticPr fontId="4"/>
  </si>
  <si>
    <t>目標の内容によっては、訓練した内容が実際の生活場面でできるようになったかどうかを評価、確認するために、居宅において応用的動作能力や社会適応能力について評価を行い、その結果を利用者または家族に伝達（その際には、その実施時期、何をするのかをリハ計画書に記載）</t>
    <rPh sb="0" eb="2">
      <t>モクヒョウ</t>
    </rPh>
    <rPh sb="3" eb="5">
      <t>ナイヨウ</t>
    </rPh>
    <rPh sb="100" eb="101">
      <t>サイ</t>
    </rPh>
    <rPh sb="106" eb="108">
      <t>ジッシ</t>
    </rPh>
    <rPh sb="108" eb="110">
      <t>ジキ</t>
    </rPh>
    <rPh sb="111" eb="112">
      <t>ナン</t>
    </rPh>
    <rPh sb="120" eb="122">
      <t>ケイカク</t>
    </rPh>
    <rPh sb="122" eb="123">
      <t>ショ</t>
    </rPh>
    <rPh sb="124" eb="126">
      <t>キサイ</t>
    </rPh>
    <phoneticPr fontId="4"/>
  </si>
  <si>
    <t>生活行為の内容の充実を図るための専門的な知識もしくは経験を有するＯＴまたは生活行為の内容の充実を図るための研修を修了したＰＴもしくはＳＴを配置</t>
    <rPh sb="0" eb="2">
      <t>セイカツ</t>
    </rPh>
    <rPh sb="2" eb="4">
      <t>コウイ</t>
    </rPh>
    <rPh sb="5" eb="7">
      <t>ナイヨウ</t>
    </rPh>
    <rPh sb="8" eb="10">
      <t>ジュウジツ</t>
    </rPh>
    <rPh sb="11" eb="12">
      <t>ハカ</t>
    </rPh>
    <rPh sb="16" eb="19">
      <t>センモンテキ</t>
    </rPh>
    <rPh sb="20" eb="22">
      <t>チシキ</t>
    </rPh>
    <rPh sb="26" eb="28">
      <t>ケイケン</t>
    </rPh>
    <rPh sb="29" eb="30">
      <t>ユウ</t>
    </rPh>
    <rPh sb="37" eb="39">
      <t>セイカツ</t>
    </rPh>
    <rPh sb="39" eb="41">
      <t>コウイ</t>
    </rPh>
    <rPh sb="42" eb="44">
      <t>ナイヨウ</t>
    </rPh>
    <rPh sb="45" eb="47">
      <t>ジュウジツ</t>
    </rPh>
    <rPh sb="48" eb="49">
      <t>ハカ</t>
    </rPh>
    <rPh sb="53" eb="55">
      <t>ケンシュウ</t>
    </rPh>
    <rPh sb="56" eb="58">
      <t>シュウリョウ</t>
    </rPh>
    <rPh sb="69" eb="71">
      <t>ハイチ</t>
    </rPh>
    <phoneticPr fontId="15"/>
  </si>
  <si>
    <t>目標の期限に向け、計画の進捗の評価や生活行為を行う能力の回復程度等の状況、月１回のモニタリング（応用的動作能力・社会適応能力については居宅を訪問して評価、その際、利用者または家族に結果を伝達）</t>
    <rPh sb="0" eb="2">
      <t>モクヒョウ</t>
    </rPh>
    <rPh sb="3" eb="5">
      <t>キゲン</t>
    </rPh>
    <rPh sb="6" eb="7">
      <t>ム</t>
    </rPh>
    <rPh sb="9" eb="11">
      <t>ケイカク</t>
    </rPh>
    <rPh sb="12" eb="14">
      <t>シンチョク</t>
    </rPh>
    <rPh sb="15" eb="17">
      <t>ヒョウカ</t>
    </rPh>
    <rPh sb="18" eb="20">
      <t>セイカツ</t>
    </rPh>
    <rPh sb="20" eb="22">
      <t>コウイ</t>
    </rPh>
    <rPh sb="23" eb="24">
      <t>オコナ</t>
    </rPh>
    <rPh sb="25" eb="27">
      <t>ノウリョク</t>
    </rPh>
    <rPh sb="28" eb="30">
      <t>カイフク</t>
    </rPh>
    <rPh sb="30" eb="32">
      <t>テイド</t>
    </rPh>
    <rPh sb="32" eb="33">
      <t>トウ</t>
    </rPh>
    <rPh sb="34" eb="36">
      <t>ジョウキョウ</t>
    </rPh>
    <rPh sb="37" eb="38">
      <t>ツキ</t>
    </rPh>
    <rPh sb="38" eb="39">
      <t>シンゲツ</t>
    </rPh>
    <rPh sb="39" eb="40">
      <t>カイ</t>
    </rPh>
    <rPh sb="48" eb="50">
      <t>オウヨウ</t>
    </rPh>
    <rPh sb="50" eb="51">
      <t>テキ</t>
    </rPh>
    <rPh sb="51" eb="53">
      <t>ドウサ</t>
    </rPh>
    <rPh sb="53" eb="55">
      <t>ノウリョク</t>
    </rPh>
    <rPh sb="56" eb="58">
      <t>シャカイ</t>
    </rPh>
    <rPh sb="58" eb="60">
      <t>テキオウ</t>
    </rPh>
    <rPh sb="60" eb="62">
      <t>ノウリョク</t>
    </rPh>
    <rPh sb="67" eb="69">
      <t>キョタク</t>
    </rPh>
    <rPh sb="70" eb="72">
      <t>ホウモン</t>
    </rPh>
    <rPh sb="74" eb="76">
      <t>ヒョウカ</t>
    </rPh>
    <rPh sb="79" eb="80">
      <t>サイ</t>
    </rPh>
    <rPh sb="81" eb="84">
      <t>リヨウシャ</t>
    </rPh>
    <rPh sb="87" eb="89">
      <t>カゾク</t>
    </rPh>
    <rPh sb="90" eb="92">
      <t>ケッカ</t>
    </rPh>
    <rPh sb="93" eb="95">
      <t>デンタツ</t>
    </rPh>
    <phoneticPr fontId="4"/>
  </si>
  <si>
    <t>口腔・栄養スクリーニング加算（Ⅰ）および栄養改善加算との併算不可</t>
    <rPh sb="0" eb="2">
      <t>コウクウ</t>
    </rPh>
    <rPh sb="3" eb="5">
      <t>エイヨウ</t>
    </rPh>
    <rPh sb="12" eb="14">
      <t>カサン</t>
    </rPh>
    <rPh sb="20" eb="22">
      <t>エイヨウ</t>
    </rPh>
    <rPh sb="22" eb="24">
      <t>カイゼン</t>
    </rPh>
    <rPh sb="24" eb="26">
      <t>カサン</t>
    </rPh>
    <rPh sb="28" eb="29">
      <t>ヘイ</t>
    </rPh>
    <rPh sb="29" eb="30">
      <t>サン</t>
    </rPh>
    <rPh sb="30" eb="32">
      <t>フカ</t>
    </rPh>
    <phoneticPr fontId="6"/>
  </si>
  <si>
    <t>低栄養状態にある利用者またはそのおそれのある利用者に対し、低栄養状態の改善等を目的として、個別に実施される栄養食事相談等の栄養管理であって、心身の状態の維持または向上に資すると認められる（栄養改善サービス）を実施した場合</t>
    <rPh sb="0" eb="1">
      <t>テイ</t>
    </rPh>
    <rPh sb="1" eb="3">
      <t>エイヨウ</t>
    </rPh>
    <rPh sb="3" eb="5">
      <t>ジョウタイ</t>
    </rPh>
    <rPh sb="8" eb="11">
      <t>リヨウシャ</t>
    </rPh>
    <rPh sb="22" eb="25">
      <t>リヨウシャ</t>
    </rPh>
    <rPh sb="26" eb="27">
      <t>タイ</t>
    </rPh>
    <rPh sb="29" eb="30">
      <t>テイ</t>
    </rPh>
    <rPh sb="30" eb="32">
      <t>エイヨウ</t>
    </rPh>
    <rPh sb="32" eb="34">
      <t>ジョウタイ</t>
    </rPh>
    <rPh sb="35" eb="37">
      <t>カイゼン</t>
    </rPh>
    <rPh sb="37" eb="38">
      <t>トウ</t>
    </rPh>
    <rPh sb="39" eb="41">
      <t>モクテキ</t>
    </rPh>
    <rPh sb="45" eb="47">
      <t>コベツ</t>
    </rPh>
    <rPh sb="48" eb="50">
      <t>ジッシ</t>
    </rPh>
    <rPh sb="53" eb="55">
      <t>エイヨウ</t>
    </rPh>
    <rPh sb="55" eb="57">
      <t>ショクジ</t>
    </rPh>
    <rPh sb="57" eb="59">
      <t>ソウダン</t>
    </rPh>
    <rPh sb="59" eb="60">
      <t>トウ</t>
    </rPh>
    <rPh sb="61" eb="63">
      <t>エイヨウ</t>
    </rPh>
    <rPh sb="63" eb="65">
      <t>カンリ</t>
    </rPh>
    <rPh sb="70" eb="72">
      <t>シンシン</t>
    </rPh>
    <rPh sb="73" eb="75">
      <t>ジョウタイ</t>
    </rPh>
    <rPh sb="76" eb="78">
      <t>イジ</t>
    </rPh>
    <rPh sb="81" eb="83">
      <t>コウジョウ</t>
    </rPh>
    <rPh sb="84" eb="85">
      <t>シ</t>
    </rPh>
    <rPh sb="88" eb="89">
      <t>ミト</t>
    </rPh>
    <rPh sb="94" eb="96">
      <t>エイヨウ</t>
    </rPh>
    <rPh sb="96" eb="98">
      <t>カイゼン</t>
    </rPh>
    <rPh sb="104" eb="106">
      <t>ジッシ</t>
    </rPh>
    <rPh sb="108" eb="110">
      <t>バアイ</t>
    </rPh>
    <phoneticPr fontId="5"/>
  </si>
  <si>
    <t>管理栄養士（外部との連携を含む）と看護職員、介護職員、生活相談員その他の職種(関連職種)が行う体制を整備</t>
    <rPh sb="0" eb="2">
      <t>カンリ</t>
    </rPh>
    <rPh sb="2" eb="5">
      <t>エイヨウシ</t>
    </rPh>
    <rPh sb="6" eb="8">
      <t>ガイブ</t>
    </rPh>
    <rPh sb="10" eb="12">
      <t>レンケイ</t>
    </rPh>
    <rPh sb="13" eb="14">
      <t>フク</t>
    </rPh>
    <rPh sb="17" eb="19">
      <t>カンゴ</t>
    </rPh>
    <rPh sb="19" eb="21">
      <t>ショクイン</t>
    </rPh>
    <rPh sb="22" eb="24">
      <t>カイゴ</t>
    </rPh>
    <rPh sb="24" eb="26">
      <t>ショクイン</t>
    </rPh>
    <rPh sb="27" eb="29">
      <t>セイカツ</t>
    </rPh>
    <rPh sb="29" eb="32">
      <t>ソウダンイン</t>
    </rPh>
    <rPh sb="34" eb="35">
      <t>タ</t>
    </rPh>
    <rPh sb="36" eb="38">
      <t>ショクシュ</t>
    </rPh>
    <rPh sb="39" eb="41">
      <t>カンレン</t>
    </rPh>
    <rPh sb="41" eb="43">
      <t>ショクシュ</t>
    </rPh>
    <rPh sb="45" eb="46">
      <t>オコナ</t>
    </rPh>
    <rPh sb="47" eb="49">
      <t>タイセイ</t>
    </rPh>
    <rPh sb="50" eb="52">
      <t>セイビ</t>
    </rPh>
    <phoneticPr fontId="5"/>
  </si>
  <si>
    <t>管理栄養士は、利用開始時に、関連職種と共同して、低栄養状態のリスクを把握する（栄養スクリーニング）</t>
    <rPh sb="0" eb="2">
      <t>カンリ</t>
    </rPh>
    <rPh sb="2" eb="5">
      <t>エイヨウシ</t>
    </rPh>
    <rPh sb="7" eb="9">
      <t>リヨウ</t>
    </rPh>
    <rPh sb="9" eb="11">
      <t>カイシ</t>
    </rPh>
    <rPh sb="11" eb="12">
      <t>ジ</t>
    </rPh>
    <rPh sb="14" eb="16">
      <t>カンレン</t>
    </rPh>
    <rPh sb="16" eb="18">
      <t>ショクシュ</t>
    </rPh>
    <rPh sb="19" eb="21">
      <t>キョウドウ</t>
    </rPh>
    <rPh sb="24" eb="25">
      <t>テイ</t>
    </rPh>
    <rPh sb="25" eb="27">
      <t>エイヨウ</t>
    </rPh>
    <rPh sb="27" eb="29">
      <t>ジョウタイ</t>
    </rPh>
    <rPh sb="34" eb="36">
      <t>ハアク</t>
    </rPh>
    <rPh sb="39" eb="41">
      <t>エイヨウ</t>
    </rPh>
    <phoneticPr fontId="5"/>
  </si>
  <si>
    <t>管理栄養士は、栄養スクリーニングを踏まえ、利用者毎に解決すべき課題を把握（栄養アセスメント）</t>
    <rPh sb="0" eb="2">
      <t>カンリ</t>
    </rPh>
    <rPh sb="2" eb="5">
      <t>エイヨウシ</t>
    </rPh>
    <rPh sb="7" eb="9">
      <t>エイヨウ</t>
    </rPh>
    <rPh sb="17" eb="18">
      <t>フ</t>
    </rPh>
    <rPh sb="21" eb="24">
      <t>リヨウシャ</t>
    </rPh>
    <rPh sb="24" eb="25">
      <t>ゴト</t>
    </rPh>
    <rPh sb="26" eb="28">
      <t>カイケツ</t>
    </rPh>
    <rPh sb="31" eb="33">
      <t>カダイ</t>
    </rPh>
    <rPh sb="34" eb="36">
      <t>ハアク</t>
    </rPh>
    <rPh sb="37" eb="39">
      <t>エイヨウ</t>
    </rPh>
    <phoneticPr fontId="5"/>
  </si>
  <si>
    <t>管理栄養士は、アセスメントに基づいて、ⅰ）栄養補給ⅱ）栄養食事相談ⅲ）課題解決のための関連職種の分担等について、関連職種と共同して、栄養ケア計画を作成</t>
    <rPh sb="14" eb="15">
      <t>モト</t>
    </rPh>
    <rPh sb="21" eb="23">
      <t>エイヨウ</t>
    </rPh>
    <rPh sb="23" eb="25">
      <t>ホキュウ</t>
    </rPh>
    <rPh sb="27" eb="29">
      <t>エイヨウ</t>
    </rPh>
    <rPh sb="29" eb="31">
      <t>ショクジ</t>
    </rPh>
    <rPh sb="31" eb="33">
      <t>ソウダン</t>
    </rPh>
    <rPh sb="35" eb="37">
      <t>カダイ</t>
    </rPh>
    <rPh sb="37" eb="39">
      <t>カイケツ</t>
    </rPh>
    <rPh sb="43" eb="45">
      <t>カンレン</t>
    </rPh>
    <rPh sb="45" eb="47">
      <t>ショクシュ</t>
    </rPh>
    <rPh sb="48" eb="50">
      <t>ブンタン</t>
    </rPh>
    <rPh sb="50" eb="51">
      <t>トウ</t>
    </rPh>
    <rPh sb="56" eb="58">
      <t>カンレン</t>
    </rPh>
    <rPh sb="58" eb="60">
      <t>ショクシュ</t>
    </rPh>
    <rPh sb="61" eb="63">
      <t>キョウドウ</t>
    </rPh>
    <rPh sb="66" eb="68">
      <t>エイヨウ</t>
    </rPh>
    <rPh sb="70" eb="72">
      <t>ケイカク</t>
    </rPh>
    <rPh sb="73" eb="75">
      <t>サクセイ</t>
    </rPh>
    <phoneticPr fontId="5"/>
  </si>
  <si>
    <t>管理栄養士は、通所サービスでの食事の提供に当たっては、給食業務の実際の責任者（管理栄養士、栄養士、調理師等）としての役割を担う者に対して、計画に基づいて個別対応した食事の提供ができるように説明および指導（委託給食の場合は、委託業者の管理栄養士等と連携）</t>
    <rPh sb="0" eb="2">
      <t>カンリ</t>
    </rPh>
    <rPh sb="2" eb="5">
      <t>エイヨウシ</t>
    </rPh>
    <rPh sb="7" eb="9">
      <t>ツウショ</t>
    </rPh>
    <rPh sb="15" eb="17">
      <t>ショクジ</t>
    </rPh>
    <rPh sb="18" eb="20">
      <t>テイキョウ</t>
    </rPh>
    <rPh sb="21" eb="22">
      <t>ア</t>
    </rPh>
    <rPh sb="27" eb="29">
      <t>キュウショク</t>
    </rPh>
    <rPh sb="29" eb="31">
      <t>ギョウム</t>
    </rPh>
    <rPh sb="32" eb="34">
      <t>ジッサイ</t>
    </rPh>
    <rPh sb="35" eb="38">
      <t>セキニンシャ</t>
    </rPh>
    <rPh sb="39" eb="41">
      <t>カンリ</t>
    </rPh>
    <rPh sb="41" eb="44">
      <t>エイヨウシ</t>
    </rPh>
    <rPh sb="58" eb="60">
      <t>ヤクワリ</t>
    </rPh>
    <rPh sb="61" eb="62">
      <t>ニナ</t>
    </rPh>
    <rPh sb="63" eb="64">
      <t>モノ</t>
    </rPh>
    <rPh sb="65" eb="66">
      <t>タイ</t>
    </rPh>
    <rPh sb="69" eb="71">
      <t>ケイカク</t>
    </rPh>
    <rPh sb="72" eb="73">
      <t>モト</t>
    </rPh>
    <rPh sb="76" eb="78">
      <t>コベツ</t>
    </rPh>
    <rPh sb="78" eb="80">
      <t>タイオウ</t>
    </rPh>
    <rPh sb="82" eb="84">
      <t>ショクジ</t>
    </rPh>
    <rPh sb="85" eb="87">
      <t>テイキョウ</t>
    </rPh>
    <rPh sb="94" eb="96">
      <t>セツメイ</t>
    </rPh>
    <rPh sb="99" eb="101">
      <t>シドウ</t>
    </rPh>
    <rPh sb="102" eb="104">
      <t>イタク</t>
    </rPh>
    <rPh sb="104" eb="106">
      <t>キュウショク</t>
    </rPh>
    <rPh sb="107" eb="109">
      <t>バアイ</t>
    </rPh>
    <rPh sb="111" eb="113">
      <t>イタク</t>
    </rPh>
    <rPh sb="113" eb="115">
      <t>ギョウシャ</t>
    </rPh>
    <rPh sb="116" eb="118">
      <t>カンリ</t>
    </rPh>
    <rPh sb="118" eb="121">
      <t>エイヨウシ</t>
    </rPh>
    <rPh sb="121" eb="122">
      <t>トウ</t>
    </rPh>
    <rPh sb="123" eb="125">
      <t>レンケイ</t>
    </rPh>
    <phoneticPr fontId="5"/>
  </si>
  <si>
    <t>管理栄養士等は、栄養ケア提供の主な経過を記録（栄養補給の状況や内容の変更、栄養食事相談の実施内容、課題解決に向けた関連職種のケアの状況等）</t>
    <rPh sb="5" eb="6">
      <t>トウ</t>
    </rPh>
    <rPh sb="8" eb="10">
      <t>エイヨウ</t>
    </rPh>
    <rPh sb="12" eb="14">
      <t>テイキョウ</t>
    </rPh>
    <rPh sb="15" eb="16">
      <t>オモ</t>
    </rPh>
    <rPh sb="17" eb="19">
      <t>ケイカ</t>
    </rPh>
    <rPh sb="20" eb="22">
      <t>キロク</t>
    </rPh>
    <rPh sb="23" eb="25">
      <t>エイヨウ</t>
    </rPh>
    <rPh sb="25" eb="27">
      <t>ホキュウ</t>
    </rPh>
    <rPh sb="28" eb="30">
      <t>ジョウキョウ</t>
    </rPh>
    <rPh sb="31" eb="33">
      <t>ナイヨウ</t>
    </rPh>
    <rPh sb="34" eb="36">
      <t>ヘンコウ</t>
    </rPh>
    <rPh sb="37" eb="39">
      <t>エイヨウ</t>
    </rPh>
    <rPh sb="39" eb="41">
      <t>ショクジ</t>
    </rPh>
    <rPh sb="41" eb="43">
      <t>ソウダン</t>
    </rPh>
    <rPh sb="44" eb="46">
      <t>ジッシ</t>
    </rPh>
    <rPh sb="46" eb="48">
      <t>ナイヨウ</t>
    </rPh>
    <rPh sb="49" eb="51">
      <t>カダイ</t>
    </rPh>
    <rPh sb="51" eb="53">
      <t>カイケツ</t>
    </rPh>
    <rPh sb="54" eb="55">
      <t>ム</t>
    </rPh>
    <rPh sb="57" eb="59">
      <t>カンレン</t>
    </rPh>
    <rPh sb="59" eb="61">
      <t>ショクシュ</t>
    </rPh>
    <rPh sb="65" eb="67">
      <t>ジョウキョウ</t>
    </rPh>
    <rPh sb="67" eb="68">
      <t>トウ</t>
    </rPh>
    <phoneticPr fontId="5"/>
  </si>
  <si>
    <t>栄養状態の把握（体重測定等）</t>
    <phoneticPr fontId="4"/>
  </si>
  <si>
    <t>口腔スクリーニングおよび栄養スクリーニングの実施にあたっては、利用者について、次に掲げる内容を確認している</t>
    <rPh sb="0" eb="2">
      <t>コウクウ</t>
    </rPh>
    <rPh sb="12" eb="14">
      <t>エイヨウ</t>
    </rPh>
    <rPh sb="22" eb="24">
      <t>ジッシ</t>
    </rPh>
    <rPh sb="31" eb="33">
      <t>リヨウ</t>
    </rPh>
    <rPh sb="33" eb="34">
      <t>シャ</t>
    </rPh>
    <rPh sb="39" eb="40">
      <t>ツギ</t>
    </rPh>
    <rPh sb="41" eb="42">
      <t>カカ</t>
    </rPh>
    <rPh sb="44" eb="46">
      <t>ナイヨウ</t>
    </rPh>
    <rPh sb="47" eb="49">
      <t>カクニン</t>
    </rPh>
    <phoneticPr fontId="4"/>
  </si>
  <si>
    <t>１利用者開始時および利用中の６月ごとに利用者の口腔の健康状態について確認を行い、当該利用者の口腔の健康状態に関する情報を当該利用者を担当する介護支援専門員に提供している</t>
    <rPh sb="1" eb="4">
      <t>リヨウシャ</t>
    </rPh>
    <rPh sb="4" eb="6">
      <t>カイシ</t>
    </rPh>
    <rPh sb="6" eb="7">
      <t>ジ</t>
    </rPh>
    <rPh sb="10" eb="13">
      <t>リヨウチュウ</t>
    </rPh>
    <rPh sb="15" eb="16">
      <t>ツキ</t>
    </rPh>
    <rPh sb="19" eb="22">
      <t>リヨウシャ</t>
    </rPh>
    <rPh sb="23" eb="25">
      <t>コウクウ</t>
    </rPh>
    <rPh sb="26" eb="28">
      <t>ケンコウ</t>
    </rPh>
    <rPh sb="28" eb="30">
      <t>ジョウタイ</t>
    </rPh>
    <rPh sb="34" eb="36">
      <t>カクニン</t>
    </rPh>
    <rPh sb="37" eb="38">
      <t>オコナ</t>
    </rPh>
    <rPh sb="40" eb="42">
      <t>トウガイ</t>
    </rPh>
    <rPh sb="42" eb="45">
      <t>リヨウシャ</t>
    </rPh>
    <rPh sb="46" eb="48">
      <t>コウクウ</t>
    </rPh>
    <rPh sb="49" eb="51">
      <t>ケンコウ</t>
    </rPh>
    <rPh sb="51" eb="53">
      <t>ジョウタイ</t>
    </rPh>
    <rPh sb="54" eb="55">
      <t>カン</t>
    </rPh>
    <rPh sb="57" eb="59">
      <t>ジョウホウ</t>
    </rPh>
    <rPh sb="60" eb="62">
      <t>トウガイ</t>
    </rPh>
    <rPh sb="62" eb="65">
      <t>リヨウシャ</t>
    </rPh>
    <rPh sb="66" eb="68">
      <t>タントウ</t>
    </rPh>
    <rPh sb="70" eb="72">
      <t>カイゴ</t>
    </rPh>
    <rPh sb="72" eb="74">
      <t>シエン</t>
    </rPh>
    <rPh sb="74" eb="77">
      <t>センモンイン</t>
    </rPh>
    <rPh sb="78" eb="80">
      <t>テイキョウ</t>
    </rPh>
    <phoneticPr fontId="4"/>
  </si>
  <si>
    <t>２利用開始時および利用中６月ごとに利用者の栄養状態について確認を行い、当該利用者の栄養状態に関する情報を当該利用者を担当する介護支援専門員に提供している</t>
    <phoneticPr fontId="4"/>
  </si>
  <si>
    <t>・算定日が属する月が、栄養アセスメント加算を算定しているまたは当該利用者が栄養改善加算の算定にかかる栄養改善サービスを受けている間である、もしくは当該栄養改善サービスが終了した日の属する月である</t>
    <rPh sb="1" eb="3">
      <t>サンテイ</t>
    </rPh>
    <rPh sb="3" eb="4">
      <t>ビ</t>
    </rPh>
    <rPh sb="5" eb="6">
      <t>ゾク</t>
    </rPh>
    <rPh sb="8" eb="9">
      <t>ツキ</t>
    </rPh>
    <rPh sb="11" eb="13">
      <t>エイヨウ</t>
    </rPh>
    <rPh sb="19" eb="21">
      <t>カサン</t>
    </rPh>
    <rPh sb="22" eb="24">
      <t>サンテイ</t>
    </rPh>
    <rPh sb="31" eb="33">
      <t>トウガイ</t>
    </rPh>
    <rPh sb="33" eb="36">
      <t>リヨウシャ</t>
    </rPh>
    <rPh sb="37" eb="39">
      <t>エイヨウ</t>
    </rPh>
    <rPh sb="39" eb="41">
      <t>カイゼン</t>
    </rPh>
    <rPh sb="41" eb="43">
      <t>カサン</t>
    </rPh>
    <rPh sb="44" eb="46">
      <t>サンテイ</t>
    </rPh>
    <rPh sb="50" eb="52">
      <t>エイヨウ</t>
    </rPh>
    <rPh sb="52" eb="54">
      <t>カイゼン</t>
    </rPh>
    <rPh sb="59" eb="60">
      <t>ウ</t>
    </rPh>
    <rPh sb="64" eb="65">
      <t>アイダ</t>
    </rPh>
    <rPh sb="73" eb="75">
      <t>トウガイ</t>
    </rPh>
    <rPh sb="75" eb="77">
      <t>エイヨウ</t>
    </rPh>
    <rPh sb="77" eb="79">
      <t>カイゼン</t>
    </rPh>
    <rPh sb="84" eb="86">
      <t>シュウリョウ</t>
    </rPh>
    <rPh sb="88" eb="89">
      <t>ヒ</t>
    </rPh>
    <rPh sb="90" eb="91">
      <t>ゾク</t>
    </rPh>
    <rPh sb="93" eb="94">
      <t>ツキ</t>
    </rPh>
    <phoneticPr fontId="4"/>
  </si>
  <si>
    <t>・算定日が属する月が、当該利用者が口腔機能向上加算の算定にかかる口腔機能向上サービスを受けている間および当該口腔機能向上サービスが終了した日の属する月ではない</t>
    <rPh sb="1" eb="3">
      <t>サンテイ</t>
    </rPh>
    <rPh sb="3" eb="4">
      <t>ビ</t>
    </rPh>
    <rPh sb="5" eb="6">
      <t>ゾク</t>
    </rPh>
    <rPh sb="8" eb="9">
      <t>ツキ</t>
    </rPh>
    <rPh sb="11" eb="13">
      <t>トウガイ</t>
    </rPh>
    <rPh sb="13" eb="16">
      <t>リヨウシャ</t>
    </rPh>
    <rPh sb="17" eb="19">
      <t>コウクウ</t>
    </rPh>
    <rPh sb="19" eb="21">
      <t>キノウ</t>
    </rPh>
    <rPh sb="21" eb="23">
      <t>コウジョウ</t>
    </rPh>
    <rPh sb="23" eb="25">
      <t>カサン</t>
    </rPh>
    <rPh sb="26" eb="28">
      <t>サンテイ</t>
    </rPh>
    <rPh sb="32" eb="34">
      <t>コウクウ</t>
    </rPh>
    <rPh sb="34" eb="36">
      <t>キノウ</t>
    </rPh>
    <rPh sb="36" eb="38">
      <t>コウジョウ</t>
    </rPh>
    <rPh sb="43" eb="44">
      <t>ウ</t>
    </rPh>
    <rPh sb="48" eb="49">
      <t>アイダ</t>
    </rPh>
    <rPh sb="52" eb="54">
      <t>トウガイ</t>
    </rPh>
    <rPh sb="54" eb="56">
      <t>コウクウ</t>
    </rPh>
    <rPh sb="56" eb="58">
      <t>キノウ</t>
    </rPh>
    <rPh sb="58" eb="60">
      <t>コウジョウ</t>
    </rPh>
    <rPh sb="65" eb="67">
      <t>シュウリョウ</t>
    </rPh>
    <rPh sb="69" eb="70">
      <t>ヒ</t>
    </rPh>
    <rPh sb="71" eb="72">
      <t>ゾク</t>
    </rPh>
    <rPh sb="74" eb="75">
      <t>ツキ</t>
    </rPh>
    <phoneticPr fontId="4"/>
  </si>
  <si>
    <t>・算定日が属する月が、栄養アセスメント加算を算定していない、かつ、当該利用者が栄養改善加算の算定にかかる栄養改善サービスを受けている間また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6" eb="48">
      <t>サンテイ</t>
    </rPh>
    <rPh sb="52" eb="54">
      <t>エイヨウ</t>
    </rPh>
    <rPh sb="54" eb="56">
      <t>カイゼン</t>
    </rPh>
    <rPh sb="61" eb="62">
      <t>ウ</t>
    </rPh>
    <rPh sb="66" eb="67">
      <t>アイダ</t>
    </rPh>
    <rPh sb="70" eb="72">
      <t>トウガイ</t>
    </rPh>
    <rPh sb="72" eb="74">
      <t>エイヨウ</t>
    </rPh>
    <rPh sb="74" eb="76">
      <t>カイゼン</t>
    </rPh>
    <rPh sb="81" eb="83">
      <t>シュウリョウ</t>
    </rPh>
    <rPh sb="85" eb="86">
      <t>ヒ</t>
    </rPh>
    <rPh sb="87" eb="88">
      <t>ゾク</t>
    </rPh>
    <rPh sb="90" eb="91">
      <t>ツキ</t>
    </rPh>
    <phoneticPr fontId="4"/>
  </si>
  <si>
    <t>・算定日が属する月が、当該利用者が口腔機能向上加算の算定にかかる口腔機能向上サービスを受けている間および当該口腔機能向上サービスが終了した日の属する月である</t>
    <rPh sb="1" eb="3">
      <t>サンテイ</t>
    </rPh>
    <rPh sb="3" eb="4">
      <t>ビ</t>
    </rPh>
    <rPh sb="5" eb="6">
      <t>ゾク</t>
    </rPh>
    <rPh sb="8" eb="9">
      <t>ツキ</t>
    </rPh>
    <rPh sb="11" eb="13">
      <t>トウガイ</t>
    </rPh>
    <rPh sb="13" eb="16">
      <t>リヨウシャ</t>
    </rPh>
    <rPh sb="17" eb="19">
      <t>コウクウ</t>
    </rPh>
    <rPh sb="19" eb="21">
      <t>キノウ</t>
    </rPh>
    <rPh sb="21" eb="23">
      <t>コウジョウ</t>
    </rPh>
    <rPh sb="23" eb="25">
      <t>カサン</t>
    </rPh>
    <rPh sb="26" eb="28">
      <t>サンテイ</t>
    </rPh>
    <rPh sb="32" eb="34">
      <t>コウクウ</t>
    </rPh>
    <rPh sb="34" eb="36">
      <t>キノウ</t>
    </rPh>
    <rPh sb="36" eb="38">
      <t>コウジョウ</t>
    </rPh>
    <rPh sb="43" eb="44">
      <t>ウ</t>
    </rPh>
    <rPh sb="48" eb="49">
      <t>アイダ</t>
    </rPh>
    <rPh sb="52" eb="54">
      <t>トウガイ</t>
    </rPh>
    <rPh sb="54" eb="56">
      <t>コウクウ</t>
    </rPh>
    <rPh sb="56" eb="58">
      <t>キノウ</t>
    </rPh>
    <rPh sb="58" eb="60">
      <t>コウジョウ</t>
    </rPh>
    <rPh sb="65" eb="67">
      <t>シュウリョウ</t>
    </rPh>
    <rPh sb="69" eb="70">
      <t>ヒ</t>
    </rPh>
    <rPh sb="71" eb="72">
      <t>ゾク</t>
    </rPh>
    <rPh sb="74" eb="75">
      <t>ツキ</t>
    </rPh>
    <phoneticPr fontId="4"/>
  </si>
  <si>
    <t>計画に基づく言語聴覚士、歯科衛生士または看護職員による口腔機能向上サービスの提供、定期的な記録作成</t>
    <phoneticPr fontId="4"/>
  </si>
  <si>
    <t>利用者またはその家族に対する計画の説明および同意</t>
    <rPh sb="8" eb="10">
      <t>カゾク</t>
    </rPh>
    <phoneticPr fontId="6"/>
  </si>
  <si>
    <t>おおむね３月ごとの評価の結果、以下２点のいずれかに該当する者であって、継続的に言語聴覚士等がサービス提供を行うことにより、口腔機能の向上または維持の効果が期待できると認められるものについては、継続的に口腔機能向上サービスを提供できる</t>
    <rPh sb="5" eb="6">
      <t>ツキ</t>
    </rPh>
    <rPh sb="9" eb="11">
      <t>ヒョウカ</t>
    </rPh>
    <rPh sb="12" eb="14">
      <t>ケッカ</t>
    </rPh>
    <rPh sb="15" eb="17">
      <t>イカ</t>
    </rPh>
    <rPh sb="18" eb="19">
      <t>テン</t>
    </rPh>
    <rPh sb="25" eb="27">
      <t>ガイトウ</t>
    </rPh>
    <rPh sb="29" eb="30">
      <t>モノ</t>
    </rPh>
    <rPh sb="35" eb="38">
      <t>ケイゾクテキ</t>
    </rPh>
    <rPh sb="39" eb="44">
      <t>ゲンゴチョウカクシ</t>
    </rPh>
    <rPh sb="44" eb="45">
      <t>トウ</t>
    </rPh>
    <rPh sb="50" eb="52">
      <t>テイキョウ</t>
    </rPh>
    <rPh sb="53" eb="54">
      <t>オコナ</t>
    </rPh>
    <rPh sb="61" eb="63">
      <t>コウクウ</t>
    </rPh>
    <rPh sb="63" eb="65">
      <t>キノウ</t>
    </rPh>
    <rPh sb="66" eb="68">
      <t>コウジョウ</t>
    </rPh>
    <rPh sb="71" eb="73">
      <t>イジ</t>
    </rPh>
    <rPh sb="74" eb="76">
      <t>コウカ</t>
    </rPh>
    <rPh sb="77" eb="79">
      <t>キタイ</t>
    </rPh>
    <rPh sb="83" eb="84">
      <t>ミト</t>
    </rPh>
    <rPh sb="96" eb="99">
      <t>ケイゾクテキ</t>
    </rPh>
    <rPh sb="100" eb="102">
      <t>コウクウ</t>
    </rPh>
    <rPh sb="102" eb="104">
      <t>キノウ</t>
    </rPh>
    <rPh sb="104" eb="106">
      <t>コウジョウ</t>
    </rPh>
    <rPh sb="111" eb="113">
      <t>テイキョウ</t>
    </rPh>
    <phoneticPr fontId="6"/>
  </si>
  <si>
    <t>利用者ごとの口腔機能改善管理指導計画等の内容等の情報を厚生労働省に提出し(提出については科学的介護情報システム【ＬＩＦＥ】を用いる)、口腔機能向上サービスの実施にあたって、当該情報その他口腔衛生の管理の適切かつ有効な実施のために必要な情報を活用すること</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テイシュツ</t>
    </rPh>
    <rPh sb="44" eb="47">
      <t>カガクテキ</t>
    </rPh>
    <rPh sb="47" eb="49">
      <t>カイゴ</t>
    </rPh>
    <rPh sb="49" eb="51">
      <t>ジョウホウ</t>
    </rPh>
    <rPh sb="62" eb="63">
      <t>モチ</t>
    </rPh>
    <rPh sb="67" eb="69">
      <t>コウクウ</t>
    </rPh>
    <rPh sb="69" eb="71">
      <t>キノウ</t>
    </rPh>
    <rPh sb="71" eb="73">
      <t>コウジョウ</t>
    </rPh>
    <rPh sb="78" eb="80">
      <t>ジッシ</t>
    </rPh>
    <rPh sb="86" eb="88">
      <t>トウガイ</t>
    </rPh>
    <rPh sb="88" eb="90">
      <t>ジョウホウ</t>
    </rPh>
    <rPh sb="92" eb="93">
      <t>ホカ</t>
    </rPh>
    <rPh sb="93" eb="95">
      <t>コウクウ</t>
    </rPh>
    <rPh sb="95" eb="97">
      <t>エイセイ</t>
    </rPh>
    <rPh sb="98" eb="100">
      <t>カンリ</t>
    </rPh>
    <rPh sb="101" eb="103">
      <t>テキセツ</t>
    </rPh>
    <rPh sb="105" eb="107">
      <t>ユウコウ</t>
    </rPh>
    <rPh sb="108" eb="110">
      <t>ジッシ</t>
    </rPh>
    <rPh sb="114" eb="116">
      <t>ヒツヨウ</t>
    </rPh>
    <rPh sb="117" eb="119">
      <t>ジョウホウ</t>
    </rPh>
    <rPh sb="120" eb="122">
      <t>カツヨウ</t>
    </rPh>
    <phoneticPr fontId="6"/>
  </si>
  <si>
    <t>サービスの質の向上を図るため、ＬＩＦＥへの提出情報およびフィードバック情報を活用して、ＰＤＣＡサイクルによりサービスの質の管理を行う</t>
    <rPh sb="5" eb="6">
      <t>シツ</t>
    </rPh>
    <rPh sb="7" eb="9">
      <t>コウジョウ</t>
    </rPh>
    <rPh sb="10" eb="11">
      <t>ハカ</t>
    </rPh>
    <rPh sb="21" eb="23">
      <t>テイシュツ</t>
    </rPh>
    <rPh sb="23" eb="25">
      <t>ジョウホウ</t>
    </rPh>
    <rPh sb="35" eb="37">
      <t>ジョウホウ</t>
    </rPh>
    <rPh sb="38" eb="40">
      <t>カツヨウ</t>
    </rPh>
    <rPh sb="59" eb="60">
      <t>シツ</t>
    </rPh>
    <rPh sb="61" eb="63">
      <t>カンリ</t>
    </rPh>
    <rPh sb="64" eb="65">
      <t>オコナ</t>
    </rPh>
    <phoneticPr fontId="2"/>
  </si>
  <si>
    <t>要介護３、４または５に該当する者であって厚生労働大臣が定める状態に該当</t>
    <rPh sb="0" eb="3">
      <t>ヨウカイゴ</t>
    </rPh>
    <rPh sb="11" eb="13">
      <t>ガイトウ</t>
    </rPh>
    <rPh sb="15" eb="16">
      <t>モノ</t>
    </rPh>
    <rPh sb="20" eb="22">
      <t>コウセイ</t>
    </rPh>
    <rPh sb="22" eb="24">
      <t>ロウドウ</t>
    </rPh>
    <rPh sb="24" eb="26">
      <t>ダイジン</t>
    </rPh>
    <rPh sb="27" eb="28">
      <t>サダ</t>
    </rPh>
    <rPh sb="30" eb="32">
      <t>ジョウタイ</t>
    </rPh>
    <rPh sb="33" eb="35">
      <t>ガイトウ</t>
    </rPh>
    <phoneticPr fontId="4"/>
  </si>
  <si>
    <t>・常時頻回の喀痰吸引を実施している状態
　（1日当たり８回以上実施している日が20日を超える）　</t>
    <rPh sb="1" eb="3">
      <t>ジョウジ</t>
    </rPh>
    <rPh sb="3" eb="5">
      <t>ヒンカイ</t>
    </rPh>
    <rPh sb="6" eb="8">
      <t>カクタン</t>
    </rPh>
    <rPh sb="8" eb="10">
      <t>キュウイン</t>
    </rPh>
    <rPh sb="11" eb="13">
      <t>ジッシ</t>
    </rPh>
    <rPh sb="17" eb="19">
      <t>ジョウタイ</t>
    </rPh>
    <phoneticPr fontId="4"/>
  </si>
  <si>
    <t>・呼吸障害等により人工呼吸器を使用している状態
　（１週間以上人工呼吸又は間歇的陽圧呼吸を行っている）</t>
    <rPh sb="1" eb="3">
      <t>コキュウ</t>
    </rPh>
    <rPh sb="3" eb="5">
      <t>ショウガイ</t>
    </rPh>
    <rPh sb="5" eb="6">
      <t>トウ</t>
    </rPh>
    <rPh sb="9" eb="11">
      <t>ジンコウ</t>
    </rPh>
    <rPh sb="11" eb="14">
      <t>コキュウキ</t>
    </rPh>
    <rPh sb="15" eb="17">
      <t>シヨウ</t>
    </rPh>
    <rPh sb="21" eb="23">
      <t>ジョウタイ</t>
    </rPh>
    <rPh sb="27" eb="29">
      <t>シュウカン</t>
    </rPh>
    <rPh sb="29" eb="31">
      <t>イジョウ</t>
    </rPh>
    <rPh sb="31" eb="33">
      <t>ジンコウ</t>
    </rPh>
    <rPh sb="33" eb="35">
      <t>コキュウ</t>
    </rPh>
    <rPh sb="35" eb="36">
      <t>マタ</t>
    </rPh>
    <rPh sb="37" eb="39">
      <t>カンケツ</t>
    </rPh>
    <rPh sb="39" eb="40">
      <t>テキ</t>
    </rPh>
    <rPh sb="40" eb="41">
      <t>ヨウ</t>
    </rPh>
    <rPh sb="41" eb="42">
      <t>アツ</t>
    </rPh>
    <rPh sb="42" eb="44">
      <t>コキュウ</t>
    </rPh>
    <rPh sb="45" eb="46">
      <t>オコナ</t>
    </rPh>
    <phoneticPr fontId="4"/>
  </si>
  <si>
    <t>・中心静脈栄養を実施している状態
　（中心静脈による薬剤の投与または中心静脈以外に栄養維
　　持が困難）</t>
    <rPh sb="1" eb="3">
      <t>チュウシン</t>
    </rPh>
    <rPh sb="3" eb="5">
      <t>ジョウミャク</t>
    </rPh>
    <rPh sb="5" eb="7">
      <t>エイヨウ</t>
    </rPh>
    <rPh sb="8" eb="10">
      <t>ジッシ</t>
    </rPh>
    <rPh sb="14" eb="16">
      <t>ジョウタイ</t>
    </rPh>
    <rPh sb="19" eb="21">
      <t>チュウシン</t>
    </rPh>
    <rPh sb="21" eb="23">
      <t>ジョウミャク</t>
    </rPh>
    <rPh sb="26" eb="28">
      <t>ヤクザイ</t>
    </rPh>
    <rPh sb="29" eb="31">
      <t>トウヨ</t>
    </rPh>
    <rPh sb="34" eb="36">
      <t>チュウシン</t>
    </rPh>
    <rPh sb="36" eb="38">
      <t>ジョウミャク</t>
    </rPh>
    <rPh sb="38" eb="40">
      <t>イガイ</t>
    </rPh>
    <rPh sb="41" eb="43">
      <t>エイヨウ</t>
    </rPh>
    <rPh sb="43" eb="44">
      <t>イ</t>
    </rPh>
    <rPh sb="47" eb="48">
      <t>モツ</t>
    </rPh>
    <rPh sb="49" eb="51">
      <t>コンナン</t>
    </rPh>
    <phoneticPr fontId="4"/>
  </si>
  <si>
    <t>・人工腎臓を実施しており、かつ重篤な合併症を有する状
　態
　（人工腎臓を各週２日以上実施かつ次のいずれかの合併
　　症をもつ）
　　　Ａ透析中に頻回の検査、処置を必要とする糖尿病
　　　Ｂ常時低血圧
　　　Ｃ透析アミロイド症で手根管症候群や運動機能障害
　　　Ｄ出血性消化器病変
　　　Ｅ骨折を伴う二次性副甲状腺機能亢進症
　　　Ｆうっ血性心不全（NYHAⅢ度以上）　</t>
    <rPh sb="1" eb="3">
      <t>ジンコウ</t>
    </rPh>
    <rPh sb="3" eb="5">
      <t>ジンゾウ</t>
    </rPh>
    <rPh sb="6" eb="8">
      <t>ジッシ</t>
    </rPh>
    <rPh sb="15" eb="17">
      <t>ジュウトク</t>
    </rPh>
    <rPh sb="18" eb="21">
      <t>ガッペイショウ</t>
    </rPh>
    <rPh sb="22" eb="23">
      <t>ユウ</t>
    </rPh>
    <rPh sb="32" eb="34">
      <t>ジンコウ</t>
    </rPh>
    <rPh sb="34" eb="36">
      <t>ジンゾウ</t>
    </rPh>
    <rPh sb="37" eb="38">
      <t>カク</t>
    </rPh>
    <rPh sb="38" eb="39">
      <t>シュウ</t>
    </rPh>
    <rPh sb="40" eb="41">
      <t>ニチ</t>
    </rPh>
    <rPh sb="41" eb="43">
      <t>イジョウ</t>
    </rPh>
    <rPh sb="43" eb="45">
      <t>ジッシ</t>
    </rPh>
    <rPh sb="47" eb="48">
      <t>ツギ</t>
    </rPh>
    <rPh sb="69" eb="72">
      <t>トウセキチュウ</t>
    </rPh>
    <rPh sb="73" eb="75">
      <t>ヒンカイ</t>
    </rPh>
    <rPh sb="76" eb="78">
      <t>ケンサ</t>
    </rPh>
    <rPh sb="79" eb="81">
      <t>ショチ</t>
    </rPh>
    <rPh sb="82" eb="84">
      <t>ヒツヨウ</t>
    </rPh>
    <rPh sb="87" eb="90">
      <t>トウニョウビョウ</t>
    </rPh>
    <rPh sb="95" eb="97">
      <t>ジョウジ</t>
    </rPh>
    <rPh sb="97" eb="100">
      <t>テイケツアツ</t>
    </rPh>
    <rPh sb="105" eb="107">
      <t>トウセキ</t>
    </rPh>
    <rPh sb="112" eb="113">
      <t>ショウ</t>
    </rPh>
    <rPh sb="114" eb="117">
      <t>シュコンカン</t>
    </rPh>
    <rPh sb="117" eb="120">
      <t>ショウコウグン</t>
    </rPh>
    <rPh sb="121" eb="123">
      <t>ウンドウ</t>
    </rPh>
    <rPh sb="123" eb="125">
      <t>キノウ</t>
    </rPh>
    <rPh sb="125" eb="127">
      <t>ショウガイ</t>
    </rPh>
    <rPh sb="132" eb="135">
      <t>シュッケツセイ</t>
    </rPh>
    <rPh sb="135" eb="137">
      <t>ショウカ</t>
    </rPh>
    <rPh sb="137" eb="138">
      <t>キ</t>
    </rPh>
    <rPh sb="138" eb="140">
      <t>ビョウヘン</t>
    </rPh>
    <rPh sb="145" eb="147">
      <t>コッセツ</t>
    </rPh>
    <rPh sb="148" eb="149">
      <t>トモナ</t>
    </rPh>
    <rPh sb="150" eb="153">
      <t>ニジセイ</t>
    </rPh>
    <rPh sb="153" eb="154">
      <t>フク</t>
    </rPh>
    <rPh sb="154" eb="157">
      <t>コウジョウセン</t>
    </rPh>
    <rPh sb="157" eb="159">
      <t>キノウ</t>
    </rPh>
    <rPh sb="159" eb="162">
      <t>コウシンショウ</t>
    </rPh>
    <rPh sb="169" eb="171">
      <t>ケツセイ</t>
    </rPh>
    <rPh sb="171" eb="174">
      <t>シンフゼン</t>
    </rPh>
    <rPh sb="180" eb="181">
      <t>ド</t>
    </rPh>
    <rPh sb="181" eb="183">
      <t>イジョウ</t>
    </rPh>
    <phoneticPr fontId="4"/>
  </si>
  <si>
    <t>・重篤な心機能障害、呼吸障害等により常時モニター測定
　を実施している状態
　（以下の状態で心電図、血圧、動脈血酸素飽和度のいず
　　れかを含むモニタリングを実施）
　　　持続性心室頻拍や心室細動等の重症不整脈発作を繰
　　　り返す状態
　　　収縮期血圧90㎜hg以下が持続する状態
　　　酸素吸入を行っても動脈血酸素飽和度90％以下の状
　　　態</t>
    <rPh sb="1" eb="3">
      <t>ジュウトク</t>
    </rPh>
    <rPh sb="4" eb="7">
      <t>シンキノウ</t>
    </rPh>
    <rPh sb="7" eb="9">
      <t>ショウガイ</t>
    </rPh>
    <rPh sb="10" eb="12">
      <t>コキュウ</t>
    </rPh>
    <rPh sb="12" eb="14">
      <t>ショウガイ</t>
    </rPh>
    <rPh sb="14" eb="15">
      <t>トウ</t>
    </rPh>
    <rPh sb="18" eb="20">
      <t>ジョウジ</t>
    </rPh>
    <rPh sb="24" eb="26">
      <t>ソクテイ</t>
    </rPh>
    <rPh sb="29" eb="31">
      <t>ジッシ</t>
    </rPh>
    <rPh sb="35" eb="37">
      <t>ジョウタイ</t>
    </rPh>
    <rPh sb="40" eb="42">
      <t>イカ</t>
    </rPh>
    <rPh sb="43" eb="45">
      <t>ジョウタイ</t>
    </rPh>
    <rPh sb="86" eb="89">
      <t>ジゾクセイ</t>
    </rPh>
    <rPh sb="89" eb="91">
      <t>シンシツ</t>
    </rPh>
    <rPh sb="91" eb="93">
      <t>ヒンパク</t>
    </rPh>
    <rPh sb="94" eb="96">
      <t>シンシツ</t>
    </rPh>
    <rPh sb="96" eb="98">
      <t>サイドウ</t>
    </rPh>
    <rPh sb="98" eb="99">
      <t>トウ</t>
    </rPh>
    <rPh sb="100" eb="102">
      <t>ジュウショウ</t>
    </rPh>
    <rPh sb="102" eb="105">
      <t>フセイミャク</t>
    </rPh>
    <rPh sb="105" eb="107">
      <t>ホッサ</t>
    </rPh>
    <rPh sb="108" eb="109">
      <t>ク</t>
    </rPh>
    <rPh sb="114" eb="115">
      <t>カエ</t>
    </rPh>
    <rPh sb="116" eb="118">
      <t>ジョウタイ</t>
    </rPh>
    <rPh sb="122" eb="124">
      <t>シュウシュク</t>
    </rPh>
    <rPh sb="124" eb="125">
      <t>キ</t>
    </rPh>
    <rPh sb="125" eb="127">
      <t>ケツアツ</t>
    </rPh>
    <rPh sb="132" eb="134">
      <t>イカ</t>
    </rPh>
    <rPh sb="135" eb="137">
      <t>ジゾク</t>
    </rPh>
    <rPh sb="139" eb="141">
      <t>ジョウタイ</t>
    </rPh>
    <rPh sb="145" eb="147">
      <t>サンソ</t>
    </rPh>
    <rPh sb="147" eb="149">
      <t>キュウニュウ</t>
    </rPh>
    <rPh sb="150" eb="151">
      <t>オコナ</t>
    </rPh>
    <rPh sb="154" eb="157">
      <t>ドウミャクケツ</t>
    </rPh>
    <rPh sb="157" eb="159">
      <t>サンソ</t>
    </rPh>
    <rPh sb="159" eb="161">
      <t>ホウワ</t>
    </rPh>
    <rPh sb="161" eb="162">
      <t>ド</t>
    </rPh>
    <rPh sb="165" eb="167">
      <t>イカ</t>
    </rPh>
    <phoneticPr fontId="4"/>
  </si>
  <si>
    <t>・膀胱または直腸の機能障害の程度が身体障害者福祉法施
　行規則別表第５号に掲げる身体障害者障害等級表の４級
　以上に該当し、かつストーマの処置を実施している状態
　（皮膚の炎症等に対するケアを実施）</t>
    <rPh sb="1" eb="3">
      <t>ボウコウ</t>
    </rPh>
    <rPh sb="6" eb="8">
      <t>チョクチョウ</t>
    </rPh>
    <rPh sb="9" eb="11">
      <t>キノウ</t>
    </rPh>
    <rPh sb="11" eb="13">
      <t>ショウガイ</t>
    </rPh>
    <rPh sb="14" eb="16">
      <t>テイド</t>
    </rPh>
    <rPh sb="17" eb="19">
      <t>シンタイ</t>
    </rPh>
    <rPh sb="19" eb="22">
      <t>ショウガイシャ</t>
    </rPh>
    <rPh sb="22" eb="24">
      <t>フクシ</t>
    </rPh>
    <rPh sb="24" eb="25">
      <t>ホウ</t>
    </rPh>
    <rPh sb="25" eb="26">
      <t>シ</t>
    </rPh>
    <rPh sb="28" eb="29">
      <t>ギョウ</t>
    </rPh>
    <rPh sb="29" eb="31">
      <t>キソク</t>
    </rPh>
    <rPh sb="31" eb="33">
      <t>ベッピョウ</t>
    </rPh>
    <rPh sb="33" eb="34">
      <t>ダイ</t>
    </rPh>
    <rPh sb="35" eb="36">
      <t>ゴウ</t>
    </rPh>
    <rPh sb="37" eb="38">
      <t>カカ</t>
    </rPh>
    <rPh sb="40" eb="42">
      <t>シンタイ</t>
    </rPh>
    <rPh sb="42" eb="45">
      <t>ショウガイシャ</t>
    </rPh>
    <rPh sb="45" eb="47">
      <t>ショウガイ</t>
    </rPh>
    <rPh sb="47" eb="49">
      <t>トウキュウ</t>
    </rPh>
    <rPh sb="49" eb="50">
      <t>ヒョウ</t>
    </rPh>
    <rPh sb="52" eb="53">
      <t>キュウ</t>
    </rPh>
    <rPh sb="55" eb="57">
      <t>イジョウ</t>
    </rPh>
    <rPh sb="58" eb="60">
      <t>ガイトウ</t>
    </rPh>
    <rPh sb="69" eb="71">
      <t>ショチ</t>
    </rPh>
    <rPh sb="72" eb="74">
      <t>ジッシ</t>
    </rPh>
    <rPh sb="78" eb="80">
      <t>ジョウタイ</t>
    </rPh>
    <rPh sb="83" eb="85">
      <t>ヒフ</t>
    </rPh>
    <rPh sb="86" eb="88">
      <t>エンショウ</t>
    </rPh>
    <rPh sb="88" eb="89">
      <t>トウ</t>
    </rPh>
    <rPh sb="90" eb="91">
      <t>タイ</t>
    </rPh>
    <rPh sb="96" eb="98">
      <t>ジッシ</t>
    </rPh>
    <phoneticPr fontId="4"/>
  </si>
  <si>
    <t>・経鼻胃管や胃瘻等の経腸栄養が行われている状態
　（経口摂取が困難で経腸栄養以外に栄養維持が困難）</t>
    <rPh sb="1" eb="2">
      <t>ケイ</t>
    </rPh>
    <rPh sb="2" eb="3">
      <t>ハナ</t>
    </rPh>
    <rPh sb="3" eb="4">
      <t>イ</t>
    </rPh>
    <rPh sb="4" eb="5">
      <t>クダ</t>
    </rPh>
    <rPh sb="6" eb="8">
      <t>イロウ</t>
    </rPh>
    <rPh sb="8" eb="9">
      <t>ナド</t>
    </rPh>
    <rPh sb="10" eb="11">
      <t>ケイ</t>
    </rPh>
    <rPh sb="11" eb="12">
      <t>チョウ</t>
    </rPh>
    <rPh sb="12" eb="14">
      <t>エイヨウ</t>
    </rPh>
    <rPh sb="15" eb="16">
      <t>オコナ</t>
    </rPh>
    <rPh sb="21" eb="23">
      <t>ジョウタイ</t>
    </rPh>
    <rPh sb="26" eb="28">
      <t>ケイコウ</t>
    </rPh>
    <rPh sb="28" eb="30">
      <t>セッシュ</t>
    </rPh>
    <rPh sb="31" eb="33">
      <t>コンナン</t>
    </rPh>
    <rPh sb="34" eb="35">
      <t>ケイ</t>
    </rPh>
    <rPh sb="35" eb="36">
      <t>チョウ</t>
    </rPh>
    <rPh sb="36" eb="38">
      <t>エイヨウ</t>
    </rPh>
    <rPh sb="38" eb="40">
      <t>イガイ</t>
    </rPh>
    <rPh sb="41" eb="43">
      <t>エイヨウ</t>
    </rPh>
    <rPh sb="43" eb="45">
      <t>イジ</t>
    </rPh>
    <rPh sb="46" eb="48">
      <t>コンナン</t>
    </rPh>
    <phoneticPr fontId="4"/>
  </si>
  <si>
    <t>・褥瘡に対する治療を実施している
　（分類でⅢ度以上に該当し、必要な処置を実施）</t>
    <rPh sb="1" eb="3">
      <t>ジョクソウ</t>
    </rPh>
    <rPh sb="4" eb="5">
      <t>タイ</t>
    </rPh>
    <rPh sb="7" eb="9">
      <t>チリョウ</t>
    </rPh>
    <rPh sb="10" eb="12">
      <t>ジッシ</t>
    </rPh>
    <rPh sb="19" eb="21">
      <t>ブンルイ</t>
    </rPh>
    <rPh sb="23" eb="24">
      <t>ド</t>
    </rPh>
    <rPh sb="24" eb="26">
      <t>イジョウ</t>
    </rPh>
    <rPh sb="27" eb="29">
      <t>ガイトウ</t>
    </rPh>
    <rPh sb="31" eb="33">
      <t>ヒツヨウ</t>
    </rPh>
    <rPh sb="34" eb="36">
      <t>ショチ</t>
    </rPh>
    <rPh sb="37" eb="39">
      <t>ジッシ</t>
    </rPh>
    <phoneticPr fontId="4"/>
  </si>
  <si>
    <t>・気管切開が行われている状態
　（気管切開の医学的管理が行われている）</t>
    <rPh sb="1" eb="3">
      <t>キカン</t>
    </rPh>
    <rPh sb="3" eb="5">
      <t>セッカイ</t>
    </rPh>
    <rPh sb="6" eb="7">
      <t>オコナ</t>
    </rPh>
    <rPh sb="12" eb="14">
      <t>ジョウタイ</t>
    </rPh>
    <rPh sb="17" eb="19">
      <t>キカン</t>
    </rPh>
    <rPh sb="19" eb="21">
      <t>セッカイ</t>
    </rPh>
    <rPh sb="22" eb="25">
      <t>イガクテキ</t>
    </rPh>
    <rPh sb="25" eb="27">
      <t>カンリ</t>
    </rPh>
    <rPh sb="28" eb="29">
      <t>オコナ</t>
    </rPh>
    <phoneticPr fontId="4"/>
  </si>
  <si>
    <t>歴月ごとに、基準上の看護職員または介護職員の員数に加え、看護職員または介護職員を常勤換算方法で１以上確保</t>
    <rPh sb="0" eb="1">
      <t>レキ</t>
    </rPh>
    <rPh sb="1" eb="2">
      <t>ゲツ</t>
    </rPh>
    <rPh sb="6" eb="8">
      <t>キジュン</t>
    </rPh>
    <rPh sb="8" eb="9">
      <t>ジョウ</t>
    </rPh>
    <rPh sb="10" eb="12">
      <t>カンゴ</t>
    </rPh>
    <rPh sb="12" eb="14">
      <t>ショクイン</t>
    </rPh>
    <rPh sb="17" eb="19">
      <t>カイゴ</t>
    </rPh>
    <rPh sb="19" eb="21">
      <t>ショクイン</t>
    </rPh>
    <rPh sb="22" eb="24">
      <t>インスウ</t>
    </rPh>
    <rPh sb="25" eb="26">
      <t>クワ</t>
    </rPh>
    <rPh sb="28" eb="30">
      <t>カンゴ</t>
    </rPh>
    <rPh sb="30" eb="32">
      <t>ショクイン</t>
    </rPh>
    <rPh sb="35" eb="37">
      <t>カイゴ</t>
    </rPh>
    <rPh sb="37" eb="39">
      <t>ショクイン</t>
    </rPh>
    <rPh sb="40" eb="42">
      <t>ジョウキン</t>
    </rPh>
    <rPh sb="42" eb="44">
      <t>カンサン</t>
    </rPh>
    <rPh sb="44" eb="46">
      <t>ホウホウ</t>
    </rPh>
    <rPh sb="48" eb="50">
      <t>イジョウ</t>
    </rPh>
    <rPh sb="50" eb="52">
      <t>カクホ</t>
    </rPh>
    <phoneticPr fontId="5"/>
  </si>
  <si>
    <t>前年度または算定日が属する月の前３月間の利用者の総数のうち、要介護状態区分が要介護３、要介護４または要介護５である者の占める割合が100分の30以上</t>
    <rPh sb="0" eb="3">
      <t>ゼンネンド</t>
    </rPh>
    <rPh sb="6" eb="8">
      <t>サンテイ</t>
    </rPh>
    <rPh sb="8" eb="9">
      <t>ビ</t>
    </rPh>
    <rPh sb="10" eb="11">
      <t>ゾク</t>
    </rPh>
    <rPh sb="13" eb="14">
      <t>ツキ</t>
    </rPh>
    <rPh sb="15" eb="16">
      <t>マエ</t>
    </rPh>
    <rPh sb="17" eb="18">
      <t>ツキ</t>
    </rPh>
    <rPh sb="18" eb="19">
      <t>カン</t>
    </rPh>
    <rPh sb="20" eb="23">
      <t>リヨウシャ</t>
    </rPh>
    <rPh sb="24" eb="26">
      <t>ソウスウ</t>
    </rPh>
    <rPh sb="30" eb="33">
      <t>ヨウカイゴ</t>
    </rPh>
    <rPh sb="33" eb="35">
      <t>ジョウタイ</t>
    </rPh>
    <rPh sb="35" eb="37">
      <t>クブン</t>
    </rPh>
    <rPh sb="38" eb="41">
      <t>ヨウカイゴ</t>
    </rPh>
    <rPh sb="43" eb="46">
      <t>ヨウカイゴ</t>
    </rPh>
    <rPh sb="50" eb="53">
      <t>ヨウカイゴ</t>
    </rPh>
    <rPh sb="57" eb="58">
      <t>モノ</t>
    </rPh>
    <rPh sb="59" eb="60">
      <t>シ</t>
    </rPh>
    <rPh sb="62" eb="64">
      <t>ワリアイ</t>
    </rPh>
    <rPh sb="68" eb="69">
      <t>ブン</t>
    </rPh>
    <rPh sb="72" eb="74">
      <t>イジョウ</t>
    </rPh>
    <phoneticPr fontId="5"/>
  </si>
  <si>
    <t>利用者ごとのＡＤＬ値、栄養状態、口腔機能、認知症の状況その他の利用者の心身の状況等に係る基本的な情報を、厚生労働省に提出（提出にはＬＩＦＥを用いる。）</t>
    <rPh sb="0" eb="3">
      <t>リヨウシャ</t>
    </rPh>
    <rPh sb="9" eb="10">
      <t>アタイ</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2" eb="54">
      <t>コウセイ</t>
    </rPh>
    <rPh sb="54" eb="57">
      <t>ロウドウショウ</t>
    </rPh>
    <rPh sb="58" eb="60">
      <t>テイシュツ</t>
    </rPh>
    <rPh sb="61" eb="63">
      <t>テイシュツ</t>
    </rPh>
    <rPh sb="70" eb="71">
      <t>モチ</t>
    </rPh>
    <phoneticPr fontId="6"/>
  </si>
  <si>
    <t>事業所と同一建物に居住または同一建物から通所</t>
    <rPh sb="0" eb="2">
      <t>ジギョウ</t>
    </rPh>
    <rPh sb="2" eb="3">
      <t>ショ</t>
    </rPh>
    <rPh sb="4" eb="6">
      <t>ドウイツ</t>
    </rPh>
    <rPh sb="6" eb="8">
      <t>タテモノ</t>
    </rPh>
    <rPh sb="9" eb="11">
      <t>キョジュウ</t>
    </rPh>
    <rPh sb="14" eb="16">
      <t>ドウイツ</t>
    </rPh>
    <rPh sb="16" eb="18">
      <t>タテモノ</t>
    </rPh>
    <rPh sb="20" eb="22">
      <t>ツウショ</t>
    </rPh>
    <phoneticPr fontId="4"/>
  </si>
  <si>
    <t>指定通所介護等の実施状況の確認にあたっては、事業所の理学療法士、作業療法士または言語聴覚士が、リハビリテーション計画書のアセスメント項目を活用しながら、リハビリテーションの提供を終了した時と比較して、ＡＤＬおよびＩＡＤＬが維持または改善していることを確認している</t>
    <rPh sb="0" eb="2">
      <t>シテイ</t>
    </rPh>
    <rPh sb="2" eb="7">
      <t>ツウショカイゴトウ</t>
    </rPh>
    <rPh sb="8" eb="12">
      <t>ジッシジョウキョウ</t>
    </rPh>
    <rPh sb="13" eb="15">
      <t>カクニン</t>
    </rPh>
    <rPh sb="22" eb="25">
      <t>ジギョウショ</t>
    </rPh>
    <rPh sb="26" eb="31">
      <t>リガクリョウホウシ</t>
    </rPh>
    <rPh sb="32" eb="37">
      <t>サギョウリョウホウシ</t>
    </rPh>
    <rPh sb="40" eb="45">
      <t>ゲンゴチョウカクシ</t>
    </rPh>
    <rPh sb="56" eb="59">
      <t>ケイカクショ</t>
    </rPh>
    <rPh sb="66" eb="68">
      <t>コウモク</t>
    </rPh>
    <rPh sb="69" eb="71">
      <t>カツヨウ</t>
    </rPh>
    <rPh sb="86" eb="88">
      <t>テイキョウ</t>
    </rPh>
    <rPh sb="89" eb="91">
      <t>シュウリョウ</t>
    </rPh>
    <rPh sb="93" eb="94">
      <t>トキ</t>
    </rPh>
    <rPh sb="95" eb="97">
      <t>ヒカク</t>
    </rPh>
    <rPh sb="111" eb="113">
      <t>イジ</t>
    </rPh>
    <rPh sb="116" eb="118">
      <t>カイゼン</t>
    </rPh>
    <rPh sb="125" eb="127">
      <t>カクニン</t>
    </rPh>
    <phoneticPr fontId="4"/>
  </si>
  <si>
    <t>１次の2点でいずれかに適合すること</t>
    <rPh sb="1" eb="2">
      <t>ツギ</t>
    </rPh>
    <rPh sb="4" eb="5">
      <t>テン</t>
    </rPh>
    <rPh sb="11" eb="13">
      <t>テキゴウ</t>
    </rPh>
    <phoneticPr fontId="6"/>
  </si>
  <si>
    <t>２定員、人員基準に適合</t>
    <rPh sb="1" eb="3">
      <t>テイイン</t>
    </rPh>
    <rPh sb="4" eb="6">
      <t>ジンイン</t>
    </rPh>
    <rPh sb="6" eb="8">
      <t>キジュン</t>
    </rPh>
    <rPh sb="9" eb="11">
      <t>テキゴウ</t>
    </rPh>
    <phoneticPr fontId="6"/>
  </si>
  <si>
    <t>１介護職員のうち介護福祉士の数</t>
    <rPh sb="1" eb="3">
      <t>カイゴ</t>
    </rPh>
    <rPh sb="3" eb="5">
      <t>ショクイン</t>
    </rPh>
    <rPh sb="8" eb="10">
      <t>カイゴ</t>
    </rPh>
    <rPh sb="10" eb="13">
      <t>フクシシ</t>
    </rPh>
    <rPh sb="14" eb="15">
      <t>カズ</t>
    </rPh>
    <phoneticPr fontId="5"/>
  </si>
  <si>
    <t>２定員、人員基準に適合</t>
    <rPh sb="1" eb="3">
      <t>テイイン</t>
    </rPh>
    <rPh sb="4" eb="6">
      <t>ジンイン</t>
    </rPh>
    <rPh sb="6" eb="8">
      <t>キジュン</t>
    </rPh>
    <rPh sb="9" eb="11">
      <t>テキゴウ</t>
    </rPh>
    <phoneticPr fontId="5"/>
  </si>
  <si>
    <t>・介護職員のうち、勤続年数10年以上の介護福祉士の数</t>
    <rPh sb="1" eb="3">
      <t>カイゴ</t>
    </rPh>
    <rPh sb="3" eb="5">
      <t>ショクイン</t>
    </rPh>
    <rPh sb="9" eb="11">
      <t>キンゾク</t>
    </rPh>
    <rPh sb="11" eb="13">
      <t>ネンスウ</t>
    </rPh>
    <rPh sb="15" eb="16">
      <t>ネン</t>
    </rPh>
    <rPh sb="16" eb="18">
      <t>イジョウ</t>
    </rPh>
    <rPh sb="19" eb="21">
      <t>カイゴ</t>
    </rPh>
    <rPh sb="21" eb="23">
      <t>フクシ</t>
    </rPh>
    <rPh sb="25" eb="26">
      <t>カズ</t>
    </rPh>
    <phoneticPr fontId="6"/>
  </si>
  <si>
    <t>①仮に介護職員等処遇改善加算（Ⅳ）を算定した場合に算定することが見込まれる額の２分の１以上を基本給または決まって毎月支払われる手当に充当</t>
    <rPh sb="66" eb="68">
      <t>ジュウトウ</t>
    </rPh>
    <phoneticPr fontId="4"/>
  </si>
  <si>
    <t>②介護福祉士であって、経験および技能を有する介護職員と認められる者のうち一人は、賃金改善後の賃金の見込額が年額４４０万円以上</t>
    <phoneticPr fontId="4"/>
  </si>
  <si>
    <t>５前12月間に法令違反し、罰金以上の刑</t>
    <rPh sb="13" eb="15">
      <t>バッキン</t>
    </rPh>
    <rPh sb="15" eb="17">
      <t>イジョウ</t>
    </rPh>
    <rPh sb="18" eb="19">
      <t>ケイ</t>
    </rPh>
    <phoneticPr fontId="4"/>
  </si>
  <si>
    <t>７①、②、③のいずれにも適合</t>
    <phoneticPr fontId="4"/>
  </si>
  <si>
    <t>①介護職員の任用の際の職責または職務内容等の要件を書面で作成し、全ての介護職員に周知</t>
    <rPh sb="1" eb="3">
      <t>カイゴ</t>
    </rPh>
    <rPh sb="3" eb="5">
      <t>ショクイン</t>
    </rPh>
    <rPh sb="6" eb="8">
      <t>ニンヨウ</t>
    </rPh>
    <phoneticPr fontId="4"/>
  </si>
  <si>
    <t>②介護職員の資質の向上の支援に関する計画の策定、研修の実施または研修の機会を確保し、全ての介護職員に周知</t>
    <rPh sb="1" eb="3">
      <t>カイゴ</t>
    </rPh>
    <rPh sb="3" eb="5">
      <t>ショクイン</t>
    </rPh>
    <phoneticPr fontId="4"/>
  </si>
  <si>
    <t>③介護職員の経験もしくは資格等に応じて昇給する仕組みまたは一定の基準に基づき定期に昇給を判定する仕組みを書面で作成し、全ての介護職員に周知</t>
    <rPh sb="4" eb="6">
      <t>ケイケン</t>
    </rPh>
    <rPh sb="10" eb="13">
      <t>シカクトウ</t>
    </rPh>
    <rPh sb="14" eb="15">
      <t>オウ</t>
    </rPh>
    <rPh sb="50" eb="52">
      <t>ショメン</t>
    </rPh>
    <rPh sb="53" eb="55">
      <t>サクセイ</t>
    </rPh>
    <phoneticPr fontId="4"/>
  </si>
  <si>
    <t>10サービス提供体制強化加算（Ⅰ）または（Ⅱ）のいずれかを届出</t>
    <rPh sb="29" eb="31">
      <t>トドケデ</t>
    </rPh>
    <phoneticPr fontId="4"/>
  </si>
  <si>
    <t>③介護職員の経験もしくは資格等に応じて昇給する仕組みまたは一定の基準に基づき定期に昇給を判定する仕組みを書面で作成し、全ての介護職員に周知</t>
    <rPh sb="6" eb="8">
      <t>ケイケン</t>
    </rPh>
    <rPh sb="12" eb="15">
      <t>シカクトウ</t>
    </rPh>
    <rPh sb="16" eb="17">
      <t>オウ</t>
    </rPh>
    <rPh sb="52" eb="54">
      <t>ショメン</t>
    </rPh>
    <rPh sb="55" eb="57">
      <t>サクセイ</t>
    </rPh>
    <phoneticPr fontId="4"/>
  </si>
  <si>
    <t>７①、②のいずれにも適合</t>
    <phoneticPr fontId="4"/>
  </si>
  <si>
    <t>医師、理学療法士等、看護職員および介護職員の数が基準から１割の範囲内で減少
※減少した翌々月から欠如が解消されるに至った月まで減算（翌月の末日において人員基準を満たすに至っている場合を除く）</t>
    <rPh sb="0" eb="2">
      <t>イシ</t>
    </rPh>
    <rPh sb="3" eb="5">
      <t>リガク</t>
    </rPh>
    <rPh sb="5" eb="8">
      <t>リョウホウシ</t>
    </rPh>
    <rPh sb="8" eb="9">
      <t>トウ</t>
    </rPh>
    <rPh sb="10" eb="12">
      <t>カンゴ</t>
    </rPh>
    <rPh sb="12" eb="14">
      <t>ショクイン</t>
    </rPh>
    <rPh sb="17" eb="19">
      <t>カイゴ</t>
    </rPh>
    <rPh sb="19" eb="21">
      <t>ショクイン</t>
    </rPh>
    <rPh sb="22" eb="23">
      <t>カズ</t>
    </rPh>
    <rPh sb="24" eb="26">
      <t>キジュン</t>
    </rPh>
    <rPh sb="29" eb="30">
      <t>ワリ</t>
    </rPh>
    <rPh sb="31" eb="33">
      <t>ハンイ</t>
    </rPh>
    <rPh sb="33" eb="34">
      <t>ナイ</t>
    </rPh>
    <rPh sb="35" eb="37">
      <t>ゲンショウ</t>
    </rPh>
    <rPh sb="39" eb="41">
      <t>ゲンショウ</t>
    </rPh>
    <rPh sb="43" eb="45">
      <t>ヨクヨク</t>
    </rPh>
    <rPh sb="45" eb="46">
      <t>ツキ</t>
    </rPh>
    <rPh sb="48" eb="50">
      <t>ケツジョ</t>
    </rPh>
    <rPh sb="51" eb="53">
      <t>カイショウ</t>
    </rPh>
    <rPh sb="57" eb="58">
      <t>イタ</t>
    </rPh>
    <rPh sb="60" eb="61">
      <t>ツキ</t>
    </rPh>
    <rPh sb="63" eb="65">
      <t>ゲンサン</t>
    </rPh>
    <rPh sb="66" eb="67">
      <t>ヨク</t>
    </rPh>
    <rPh sb="67" eb="68">
      <t>ツキ</t>
    </rPh>
    <rPh sb="69" eb="70">
      <t>マツ</t>
    </rPh>
    <rPh sb="70" eb="71">
      <t>ジツ</t>
    </rPh>
    <rPh sb="75" eb="77">
      <t>ジンイン</t>
    </rPh>
    <rPh sb="77" eb="79">
      <t>キジュン</t>
    </rPh>
    <rPh sb="80" eb="81">
      <t>ミ</t>
    </rPh>
    <rPh sb="84" eb="85">
      <t>イタ</t>
    </rPh>
    <rPh sb="89" eb="91">
      <t>バアイ</t>
    </rPh>
    <rPh sb="92" eb="93">
      <t>ノゾ</t>
    </rPh>
    <phoneticPr fontId="4"/>
  </si>
  <si>
    <t>目標の期限に向け、計画の進捗の評価や生活行為を行う能力の回復程度等の状況、月１回のモニタリング（応用的動作能力・社会適応能力については居宅を訪問して評価、その際、利用者または家族に結果を伝達）</t>
    <rPh sb="0" eb="2">
      <t>モクヒョウ</t>
    </rPh>
    <rPh sb="3" eb="5">
      <t>キゲン</t>
    </rPh>
    <rPh sb="6" eb="7">
      <t>ム</t>
    </rPh>
    <rPh sb="9" eb="11">
      <t>ケイカク</t>
    </rPh>
    <rPh sb="12" eb="14">
      <t>シンチョク</t>
    </rPh>
    <rPh sb="15" eb="17">
      <t>ヒョウカ</t>
    </rPh>
    <rPh sb="18" eb="20">
      <t>セイカツ</t>
    </rPh>
    <rPh sb="20" eb="22">
      <t>コウイ</t>
    </rPh>
    <rPh sb="23" eb="24">
      <t>オコナ</t>
    </rPh>
    <rPh sb="25" eb="27">
      <t>ノウリョク</t>
    </rPh>
    <rPh sb="28" eb="30">
      <t>カイフク</t>
    </rPh>
    <rPh sb="30" eb="32">
      <t>テイド</t>
    </rPh>
    <rPh sb="32" eb="33">
      <t>トウ</t>
    </rPh>
    <rPh sb="34" eb="36">
      <t>ジョウキョウ</t>
    </rPh>
    <rPh sb="37" eb="38">
      <t>ツキ</t>
    </rPh>
    <rPh sb="39" eb="40">
      <t>カイ</t>
    </rPh>
    <rPh sb="48" eb="51">
      <t>オウヨウテキ</t>
    </rPh>
    <rPh sb="51" eb="53">
      <t>ドウサ</t>
    </rPh>
    <rPh sb="53" eb="55">
      <t>ノウリョク</t>
    </rPh>
    <rPh sb="56" eb="58">
      <t>シャカイ</t>
    </rPh>
    <rPh sb="58" eb="60">
      <t>テキオウ</t>
    </rPh>
    <rPh sb="60" eb="62">
      <t>ノウリョク</t>
    </rPh>
    <rPh sb="67" eb="69">
      <t>キョタク</t>
    </rPh>
    <rPh sb="70" eb="72">
      <t>ホウモン</t>
    </rPh>
    <rPh sb="74" eb="76">
      <t>ヒョウカ</t>
    </rPh>
    <rPh sb="79" eb="80">
      <t>サイ</t>
    </rPh>
    <rPh sb="81" eb="84">
      <t>リヨウシャ</t>
    </rPh>
    <rPh sb="87" eb="89">
      <t>カゾク</t>
    </rPh>
    <rPh sb="90" eb="92">
      <t>ケッカ</t>
    </rPh>
    <rPh sb="93" eb="95">
      <t>デンタツ</t>
    </rPh>
    <phoneticPr fontId="4"/>
  </si>
  <si>
    <t>２管理栄養士、看護職員、介護職員、生活相談員その他職種の者が共同して、利用者ごとの摂食・嚥下機能および食形態にも配慮しつつ、解決すべき栄養管理上の課題の把握</t>
    <rPh sb="1" eb="3">
      <t>カンリ</t>
    </rPh>
    <rPh sb="3" eb="6">
      <t>エイヨウシ</t>
    </rPh>
    <rPh sb="7" eb="9">
      <t>カンゴ</t>
    </rPh>
    <rPh sb="9" eb="11">
      <t>ショクイン</t>
    </rPh>
    <rPh sb="12" eb="14">
      <t>カイゴ</t>
    </rPh>
    <rPh sb="14" eb="16">
      <t>ショクイン</t>
    </rPh>
    <rPh sb="17" eb="19">
      <t>セイカツ</t>
    </rPh>
    <rPh sb="19" eb="22">
      <t>ソウダンイン</t>
    </rPh>
    <rPh sb="24" eb="25">
      <t>タ</t>
    </rPh>
    <rPh sb="25" eb="27">
      <t>ショクシュ</t>
    </rPh>
    <rPh sb="28" eb="29">
      <t>モノ</t>
    </rPh>
    <rPh sb="30" eb="32">
      <t>キョウドウ</t>
    </rPh>
    <rPh sb="35" eb="38">
      <t>リヨウシャ</t>
    </rPh>
    <rPh sb="41" eb="43">
      <t>セッショク</t>
    </rPh>
    <rPh sb="44" eb="46">
      <t>エンゲ</t>
    </rPh>
    <rPh sb="46" eb="48">
      <t>キノウ</t>
    </rPh>
    <rPh sb="51" eb="52">
      <t>ショク</t>
    </rPh>
    <rPh sb="52" eb="54">
      <t>ケイタイ</t>
    </rPh>
    <rPh sb="56" eb="58">
      <t>ハイリョ</t>
    </rPh>
    <rPh sb="62" eb="64">
      <t>カイケツ</t>
    </rPh>
    <rPh sb="67" eb="69">
      <t>エイヨウ</t>
    </rPh>
    <rPh sb="69" eb="71">
      <t>カンリ</t>
    </rPh>
    <rPh sb="71" eb="72">
      <t>ジョウ</t>
    </rPh>
    <rPh sb="73" eb="75">
      <t>カダイ</t>
    </rPh>
    <rPh sb="76" eb="78">
      <t>ハアク</t>
    </rPh>
    <phoneticPr fontId="6"/>
  </si>
  <si>
    <t>２利用開始時および利用中６月ごとに利用者の栄養状態について確認を行い、当該利用者の栄養状態に関する情報を当該利用者を担当する介護支援専門員に提供している</t>
    <phoneticPr fontId="4"/>
  </si>
  <si>
    <t>・算定日が属する月が、栄養アセスメント加算を算定しているまたは当該利用者が栄養改善加算もしくは選択的サービス複数実施加算の算定にかかる栄養改善サービスを受けている間である、もしくは当該栄養改善サービスが終了した日の属する月である</t>
    <rPh sb="1" eb="3">
      <t>サンテイ</t>
    </rPh>
    <rPh sb="3" eb="4">
      <t>ビ</t>
    </rPh>
    <rPh sb="5" eb="6">
      <t>ゾク</t>
    </rPh>
    <rPh sb="8" eb="9">
      <t>ツキ</t>
    </rPh>
    <rPh sb="11" eb="13">
      <t>エイヨウ</t>
    </rPh>
    <rPh sb="19" eb="21">
      <t>カサン</t>
    </rPh>
    <rPh sb="22" eb="24">
      <t>サンテイ</t>
    </rPh>
    <rPh sb="31" eb="33">
      <t>トウガイ</t>
    </rPh>
    <rPh sb="33" eb="36">
      <t>リヨウシャ</t>
    </rPh>
    <rPh sb="37" eb="39">
      <t>エイヨウ</t>
    </rPh>
    <rPh sb="39" eb="41">
      <t>カイゼン</t>
    </rPh>
    <rPh sb="41" eb="43">
      <t>カサン</t>
    </rPh>
    <rPh sb="47" eb="50">
      <t>センタクテキ</t>
    </rPh>
    <rPh sb="54" eb="56">
      <t>フクスウ</t>
    </rPh>
    <rPh sb="56" eb="58">
      <t>ジッシ</t>
    </rPh>
    <rPh sb="58" eb="60">
      <t>カサン</t>
    </rPh>
    <rPh sb="61" eb="63">
      <t>サンテイ</t>
    </rPh>
    <rPh sb="67" eb="69">
      <t>エイヨウ</t>
    </rPh>
    <rPh sb="69" eb="71">
      <t>カイゼン</t>
    </rPh>
    <rPh sb="76" eb="77">
      <t>ウ</t>
    </rPh>
    <rPh sb="81" eb="82">
      <t>アイダ</t>
    </rPh>
    <rPh sb="90" eb="92">
      <t>トウガイ</t>
    </rPh>
    <rPh sb="92" eb="94">
      <t>エイヨウ</t>
    </rPh>
    <rPh sb="94" eb="96">
      <t>カイゼン</t>
    </rPh>
    <rPh sb="101" eb="103">
      <t>シュウリョウ</t>
    </rPh>
    <rPh sb="105" eb="106">
      <t>ヒ</t>
    </rPh>
    <rPh sb="107" eb="108">
      <t>ゾク</t>
    </rPh>
    <rPh sb="110" eb="111">
      <t>ツキ</t>
    </rPh>
    <phoneticPr fontId="4"/>
  </si>
  <si>
    <t>・算定日が属する月が、当該利用者が口腔機能向上加算もしくは選択的サービスすく数実施加算の算定にかかる口腔機能向上サービスを受けている間および、当該口腔機能向上サービスが終了した日の属する月ではない</t>
    <rPh sb="1" eb="3">
      <t>サンテイ</t>
    </rPh>
    <rPh sb="3" eb="4">
      <t>ビ</t>
    </rPh>
    <rPh sb="5" eb="6">
      <t>ゾク</t>
    </rPh>
    <rPh sb="8" eb="9">
      <t>ツキ</t>
    </rPh>
    <rPh sb="11" eb="13">
      <t>トウガイ</t>
    </rPh>
    <rPh sb="13" eb="16">
      <t>リヨウシャ</t>
    </rPh>
    <rPh sb="17" eb="19">
      <t>コウクウ</t>
    </rPh>
    <rPh sb="19" eb="21">
      <t>キノウ</t>
    </rPh>
    <rPh sb="21" eb="23">
      <t>コウジョウ</t>
    </rPh>
    <rPh sb="23" eb="25">
      <t>カサン</t>
    </rPh>
    <rPh sb="29" eb="32">
      <t>センタクテキ</t>
    </rPh>
    <rPh sb="38" eb="39">
      <t>スウ</t>
    </rPh>
    <rPh sb="39" eb="41">
      <t>ジッシ</t>
    </rPh>
    <rPh sb="41" eb="43">
      <t>カサン</t>
    </rPh>
    <rPh sb="44" eb="46">
      <t>サンテイ</t>
    </rPh>
    <rPh sb="50" eb="52">
      <t>コウクウ</t>
    </rPh>
    <rPh sb="52" eb="54">
      <t>キノウ</t>
    </rPh>
    <rPh sb="54" eb="56">
      <t>コウジョウ</t>
    </rPh>
    <rPh sb="61" eb="62">
      <t>ウ</t>
    </rPh>
    <rPh sb="66" eb="67">
      <t>アイダ</t>
    </rPh>
    <rPh sb="71" eb="73">
      <t>トウガイ</t>
    </rPh>
    <rPh sb="73" eb="75">
      <t>コウクウ</t>
    </rPh>
    <rPh sb="75" eb="77">
      <t>キノウ</t>
    </rPh>
    <rPh sb="77" eb="79">
      <t>コウジョウ</t>
    </rPh>
    <rPh sb="84" eb="86">
      <t>シュウリョウ</t>
    </rPh>
    <rPh sb="88" eb="89">
      <t>ヒ</t>
    </rPh>
    <rPh sb="90" eb="91">
      <t>ゾク</t>
    </rPh>
    <rPh sb="93" eb="94">
      <t>ツキ</t>
    </rPh>
    <phoneticPr fontId="4"/>
  </si>
  <si>
    <t>・算定日が属する月が、栄養アセスメント加算を算定していない、かつ、当該利用者が栄養改善加算もしくは選択的サービス複数実施加算の算定にかかる栄養改善サービスを受けている間また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9" eb="52">
      <t>センタクテキ</t>
    </rPh>
    <rPh sb="56" eb="58">
      <t>フクスウ</t>
    </rPh>
    <rPh sb="58" eb="60">
      <t>ジッシ</t>
    </rPh>
    <rPh sb="60" eb="62">
      <t>カサン</t>
    </rPh>
    <rPh sb="63" eb="65">
      <t>サンテイ</t>
    </rPh>
    <rPh sb="69" eb="71">
      <t>エイヨウ</t>
    </rPh>
    <rPh sb="71" eb="73">
      <t>カイゼン</t>
    </rPh>
    <rPh sb="78" eb="79">
      <t>ウ</t>
    </rPh>
    <rPh sb="83" eb="84">
      <t>アイダ</t>
    </rPh>
    <rPh sb="87" eb="89">
      <t>トウガイ</t>
    </rPh>
    <rPh sb="89" eb="91">
      <t>エイヨウ</t>
    </rPh>
    <rPh sb="91" eb="93">
      <t>カイゼン</t>
    </rPh>
    <rPh sb="98" eb="100">
      <t>シュウリョウ</t>
    </rPh>
    <rPh sb="102" eb="103">
      <t>ヒ</t>
    </rPh>
    <rPh sb="104" eb="105">
      <t>ゾク</t>
    </rPh>
    <rPh sb="107" eb="108">
      <t>ツキ</t>
    </rPh>
    <phoneticPr fontId="4"/>
  </si>
  <si>
    <t>・算定日が属する月が、当該利用者が口腔機能向上加算もしくは選択的サービスすく数実施加算の算定にかかる口腔機能向上サービスを受けている間および、当該口腔機能向上サービスが終了した日の属する月である</t>
    <rPh sb="1" eb="3">
      <t>サンテイ</t>
    </rPh>
    <rPh sb="3" eb="4">
      <t>ビ</t>
    </rPh>
    <rPh sb="5" eb="6">
      <t>ゾク</t>
    </rPh>
    <rPh sb="8" eb="9">
      <t>ツキ</t>
    </rPh>
    <rPh sb="11" eb="13">
      <t>トウガイ</t>
    </rPh>
    <rPh sb="13" eb="16">
      <t>リヨウシャ</t>
    </rPh>
    <rPh sb="17" eb="19">
      <t>コウクウ</t>
    </rPh>
    <rPh sb="19" eb="21">
      <t>キノウ</t>
    </rPh>
    <rPh sb="21" eb="23">
      <t>コウジョウ</t>
    </rPh>
    <rPh sb="23" eb="25">
      <t>カサン</t>
    </rPh>
    <rPh sb="29" eb="32">
      <t>センタクテキ</t>
    </rPh>
    <rPh sb="38" eb="39">
      <t>スウ</t>
    </rPh>
    <rPh sb="39" eb="41">
      <t>ジッシ</t>
    </rPh>
    <rPh sb="41" eb="43">
      <t>カサン</t>
    </rPh>
    <rPh sb="44" eb="46">
      <t>サンテイ</t>
    </rPh>
    <rPh sb="50" eb="52">
      <t>コウクウ</t>
    </rPh>
    <rPh sb="52" eb="54">
      <t>キノウ</t>
    </rPh>
    <rPh sb="54" eb="56">
      <t>コウジョウ</t>
    </rPh>
    <rPh sb="61" eb="62">
      <t>ウ</t>
    </rPh>
    <rPh sb="66" eb="67">
      <t>アイダ</t>
    </rPh>
    <rPh sb="71" eb="73">
      <t>トウガイ</t>
    </rPh>
    <rPh sb="73" eb="75">
      <t>コウクウ</t>
    </rPh>
    <rPh sb="75" eb="77">
      <t>キノウ</t>
    </rPh>
    <rPh sb="77" eb="79">
      <t>コウジョウ</t>
    </rPh>
    <rPh sb="84" eb="86">
      <t>シュウリョウ</t>
    </rPh>
    <rPh sb="88" eb="89">
      <t>ヒ</t>
    </rPh>
    <rPh sb="90" eb="91">
      <t>ゾク</t>
    </rPh>
    <rPh sb="93" eb="94">
      <t>ツキ</t>
    </rPh>
    <phoneticPr fontId="4"/>
  </si>
  <si>
    <t>利用者ごとの口腔機能改善管理指導計画等の内容等の情報を厚生労働省に提出し（提出については科学的介護情報システム【ＬＩＦＥ】を用いる）、口腔機能向上サービスの実施にあたって、当該情報その他口腔衛生の管理の適切かつ有効な実施のために必要な情報を活用すること</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テイシュツ</t>
    </rPh>
    <rPh sb="44" eb="47">
      <t>カガクテキ</t>
    </rPh>
    <rPh sb="47" eb="49">
      <t>カイゴ</t>
    </rPh>
    <rPh sb="49" eb="51">
      <t>ジョウホウ</t>
    </rPh>
    <rPh sb="62" eb="63">
      <t>モチ</t>
    </rPh>
    <rPh sb="67" eb="69">
      <t>コウクウ</t>
    </rPh>
    <rPh sb="69" eb="71">
      <t>キノウ</t>
    </rPh>
    <rPh sb="71" eb="73">
      <t>コウジョウ</t>
    </rPh>
    <rPh sb="78" eb="80">
      <t>ジッシ</t>
    </rPh>
    <rPh sb="86" eb="88">
      <t>トウガイ</t>
    </rPh>
    <rPh sb="88" eb="90">
      <t>ジョウホウ</t>
    </rPh>
    <rPh sb="92" eb="93">
      <t>ホカ</t>
    </rPh>
    <rPh sb="93" eb="95">
      <t>コウクウ</t>
    </rPh>
    <rPh sb="95" eb="97">
      <t>エイセイ</t>
    </rPh>
    <rPh sb="98" eb="100">
      <t>カンリ</t>
    </rPh>
    <rPh sb="101" eb="103">
      <t>テキセツ</t>
    </rPh>
    <rPh sb="105" eb="107">
      <t>ユウコウ</t>
    </rPh>
    <rPh sb="108" eb="110">
      <t>ジッシ</t>
    </rPh>
    <rPh sb="114" eb="116">
      <t>ヒツヨウ</t>
    </rPh>
    <rPh sb="117" eb="119">
      <t>ジョウホウ</t>
    </rPh>
    <rPh sb="120" eb="122">
      <t>カツヨウ</t>
    </rPh>
    <phoneticPr fontId="6"/>
  </si>
  <si>
    <t>１次の２点でいずれかに適合すること</t>
    <rPh sb="1" eb="2">
      <t>ツギ</t>
    </rPh>
    <rPh sb="4" eb="5">
      <t>テン</t>
    </rPh>
    <rPh sb="11" eb="13">
      <t>テキゴウ</t>
    </rPh>
    <phoneticPr fontId="6"/>
  </si>
  <si>
    <t>事業所における感染症の予防およびまん延防止のための対策を検討する委員会をおおむね６月に１回以上開催するとともに、その結果について、従業員等に周知徹底を図っていますか。</t>
    <rPh sb="0" eb="3">
      <t>ジギョウショ</t>
    </rPh>
    <rPh sb="7" eb="10">
      <t>カンセンショウ</t>
    </rPh>
    <rPh sb="11" eb="13">
      <t>ヨボウ</t>
    </rPh>
    <rPh sb="18" eb="19">
      <t>エン</t>
    </rPh>
    <rPh sb="19" eb="21">
      <t>ボウシ</t>
    </rPh>
    <rPh sb="25" eb="27">
      <t>タイサク</t>
    </rPh>
    <rPh sb="28" eb="30">
      <t>ケントウ</t>
    </rPh>
    <rPh sb="32" eb="35">
      <t>イインカイ</t>
    </rPh>
    <rPh sb="41" eb="42">
      <t>ツキ</t>
    </rPh>
    <rPh sb="44" eb="45">
      <t>カイ</t>
    </rPh>
    <rPh sb="45" eb="47">
      <t>イジョウ</t>
    </rPh>
    <rPh sb="47" eb="49">
      <t>カイサイ</t>
    </rPh>
    <rPh sb="58" eb="60">
      <t>ケッカ</t>
    </rPh>
    <rPh sb="65" eb="68">
      <t>ジュウギョウイン</t>
    </rPh>
    <rPh sb="68" eb="69">
      <t>トウ</t>
    </rPh>
    <rPh sb="70" eb="72">
      <t>シュウチ</t>
    </rPh>
    <rPh sb="72" eb="74">
      <t>テッテイ</t>
    </rPh>
    <rPh sb="75" eb="76">
      <t>ハカ</t>
    </rPh>
    <phoneticPr fontId="4"/>
  </si>
  <si>
    <t>　事業所における虐待の防止のための対策を検討する委員会を定期的に開催するとともに、その結果について、従業者等に周知徹底を図っていますか。</t>
    <rPh sb="1" eb="4">
      <t>ジギョウショ</t>
    </rPh>
    <rPh sb="8" eb="10">
      <t>ギャクタイ</t>
    </rPh>
    <rPh sb="11" eb="13">
      <t>ボウシ</t>
    </rPh>
    <rPh sb="17" eb="19">
      <t>タイサク</t>
    </rPh>
    <rPh sb="20" eb="22">
      <t>ケントウ</t>
    </rPh>
    <rPh sb="24" eb="27">
      <t>イインカイ</t>
    </rPh>
    <rPh sb="28" eb="31">
      <t>テイキテキ</t>
    </rPh>
    <rPh sb="32" eb="34">
      <t>カイサイ</t>
    </rPh>
    <rPh sb="43" eb="45">
      <t>ケッカ</t>
    </rPh>
    <rPh sb="50" eb="53">
      <t>ジュウギョウシャ</t>
    </rPh>
    <rPh sb="53" eb="54">
      <t>トウ</t>
    </rPh>
    <rPh sb="55" eb="57">
      <t>シュウチ</t>
    </rPh>
    <rPh sb="57" eb="59">
      <t>テッテイ</t>
    </rPh>
    <rPh sb="60" eb="61">
      <t>ハカ</t>
    </rPh>
    <phoneticPr fontId="4"/>
  </si>
  <si>
    <t>　次に掲げる内容を盛り込んだ「虐待の防止のための指針」を整備していますか。</t>
    <rPh sb="1" eb="2">
      <t>ツギ</t>
    </rPh>
    <rPh sb="3" eb="4">
      <t>カカ</t>
    </rPh>
    <rPh sb="6" eb="8">
      <t>ナイヨウ</t>
    </rPh>
    <rPh sb="9" eb="10">
      <t>モ</t>
    </rPh>
    <rPh sb="11" eb="12">
      <t>コ</t>
    </rPh>
    <rPh sb="15" eb="17">
      <t>ギャクタイ</t>
    </rPh>
    <rPh sb="18" eb="20">
      <t>ボウシ</t>
    </rPh>
    <rPh sb="24" eb="26">
      <t>シシン</t>
    </rPh>
    <rPh sb="28" eb="30">
      <t>セイビ</t>
    </rPh>
    <phoneticPr fontId="4"/>
  </si>
  <si>
    <t>　事業所において、従業員等に対し、虐待の防止のための研修を定期的（年１回以上）に実施するとともに、新規採用時には必ず虐待の防止のための研修を実施していますか。</t>
    <rPh sb="1" eb="4">
      <t>ジギョウショ</t>
    </rPh>
    <rPh sb="9" eb="12">
      <t>ジュウギョウイン</t>
    </rPh>
    <rPh sb="12" eb="13">
      <t>トウ</t>
    </rPh>
    <rPh sb="14" eb="15">
      <t>タイ</t>
    </rPh>
    <rPh sb="17" eb="19">
      <t>ギャクタイ</t>
    </rPh>
    <rPh sb="20" eb="22">
      <t>ボウシ</t>
    </rPh>
    <rPh sb="26" eb="28">
      <t>ケンシュウ</t>
    </rPh>
    <rPh sb="29" eb="32">
      <t>テイキテキ</t>
    </rPh>
    <rPh sb="33" eb="34">
      <t>ネン</t>
    </rPh>
    <rPh sb="35" eb="36">
      <t>カイ</t>
    </rPh>
    <rPh sb="36" eb="38">
      <t>イジョウ</t>
    </rPh>
    <rPh sb="40" eb="42">
      <t>ジッシ</t>
    </rPh>
    <rPh sb="49" eb="51">
      <t>シンキ</t>
    </rPh>
    <rPh sb="51" eb="53">
      <t>サイヨウ</t>
    </rPh>
    <rPh sb="53" eb="54">
      <t>ジ</t>
    </rPh>
    <rPh sb="56" eb="57">
      <t>カナラ</t>
    </rPh>
    <rPh sb="58" eb="60">
      <t>ギャクタイ</t>
    </rPh>
    <rPh sb="61" eb="63">
      <t>ボウシ</t>
    </rPh>
    <rPh sb="67" eb="69">
      <t>ケンシュウ</t>
    </rPh>
    <rPh sb="70" eb="72">
      <t>ジッシ</t>
    </rPh>
    <phoneticPr fontId="4"/>
  </si>
  <si>
    <t>１　従業者の勤務の体制及び勤務形態一覧表　</t>
    <phoneticPr fontId="4"/>
  </si>
  <si>
    <t>□</t>
    <phoneticPr fontId="4"/>
  </si>
  <si>
    <t>□</t>
    <phoneticPr fontId="4"/>
  </si>
  <si>
    <t>大規模型事業所</t>
    <rPh sb="0" eb="3">
      <t>ダイキボ</t>
    </rPh>
    <rPh sb="3" eb="4">
      <t>ガタ</t>
    </rPh>
    <rPh sb="4" eb="6">
      <t>ジギョウ</t>
    </rPh>
    <rPh sb="6" eb="7">
      <t>ショ</t>
    </rPh>
    <phoneticPr fontId="4"/>
  </si>
  <si>
    <t>750人超</t>
    <rPh sb="3" eb="4">
      <t>ニン</t>
    </rPh>
    <rPh sb="4" eb="5">
      <t>コ</t>
    </rPh>
    <phoneticPr fontId="4"/>
  </si>
  <si>
    <t>大規模型事業所
（通常規模型算定）</t>
    <rPh sb="0" eb="3">
      <t>ダイキボ</t>
    </rPh>
    <rPh sb="3" eb="4">
      <t>ガタ</t>
    </rPh>
    <rPh sb="4" eb="6">
      <t>ジギョウ</t>
    </rPh>
    <rPh sb="6" eb="7">
      <t>ショ</t>
    </rPh>
    <rPh sb="9" eb="14">
      <t>ツウジョウキボガタ</t>
    </rPh>
    <rPh sb="14" eb="16">
      <t>サンテイ</t>
    </rPh>
    <phoneticPr fontId="4"/>
  </si>
  <si>
    <t>□</t>
    <phoneticPr fontId="4"/>
  </si>
  <si>
    <t>人員基準要件を満たす</t>
    <rPh sb="0" eb="6">
      <t>ジンインキジュンヨウケン</t>
    </rPh>
    <rPh sb="7" eb="8">
      <t>ミ</t>
    </rPh>
    <phoneticPr fontId="4"/>
  </si>
  <si>
    <t>80％以上</t>
    <rPh sb="3" eb="5">
      <t>イジョウ</t>
    </rPh>
    <phoneticPr fontId="4"/>
  </si>
  <si>
    <t>リハビリテーションマネジメント加算を算定した利用者</t>
    <rPh sb="15" eb="17">
      <t>カサン</t>
    </rPh>
    <rPh sb="18" eb="20">
      <t>サンテイ</t>
    </rPh>
    <rPh sb="22" eb="25">
      <t>リヨウシャ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</si>
</sst>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円／人月&quot;"/>
    <numFmt numFmtId="178" formatCode="0.0"/>
    <numFmt numFmtId="179" formatCode="#,##0.0#"/>
    <numFmt numFmtId="180" formatCode="h:mm;@"/>
  </numFmts>
  <fonts count="64"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20"/>
      <name val="ＭＳ Ｐゴシック"/>
      <family val="3"/>
      <charset val="128"/>
    </font>
    <font>
      <sz val="18"/>
      <name val="ＭＳ Ｐゴシック"/>
      <family val="3"/>
      <charset val="128"/>
    </font>
    <font>
      <sz val="8"/>
      <name val="ＭＳ Ｐゴシック"/>
      <family val="3"/>
      <charset val="128"/>
    </font>
    <font>
      <b/>
      <sz val="20"/>
      <name val="ＭＳ 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1"/>
      <color indexed="8"/>
      <name val="ＭＳ ゴシック"/>
      <family val="3"/>
      <charset val="128"/>
    </font>
    <font>
      <sz val="13"/>
      <name val="ＭＳ Ｐゴシック"/>
      <family val="3"/>
      <charset val="128"/>
    </font>
    <font>
      <sz val="9"/>
      <name val="ＭＳ ゴシック"/>
      <family val="3"/>
      <charset val="128"/>
    </font>
    <font>
      <sz val="8"/>
      <name val="ＭＳ ゴシック"/>
      <family val="3"/>
      <charset val="128"/>
    </font>
    <font>
      <sz val="9"/>
      <name val="ＭＳ Ｐ明朝"/>
      <family val="1"/>
      <charset val="128"/>
    </font>
    <font>
      <sz val="11"/>
      <name val="ＭＳ 明朝"/>
      <family val="1"/>
      <charset val="128"/>
    </font>
    <font>
      <sz val="11"/>
      <name val="ＭＳ Ｐ明朝"/>
      <family val="1"/>
      <charset val="128"/>
    </font>
    <font>
      <sz val="10"/>
      <name val="ＭＳ ゴシック"/>
      <family val="3"/>
      <charset val="128"/>
    </font>
    <font>
      <sz val="7"/>
      <name val="ＭＳ ゴシック"/>
      <family val="3"/>
      <charset val="128"/>
    </font>
    <font>
      <sz val="9"/>
      <name val="ＭＳ 明朝"/>
      <family val="1"/>
      <charset val="128"/>
    </font>
    <font>
      <sz val="8"/>
      <name val="ＭＳ 明朝"/>
      <family val="1"/>
      <charset val="128"/>
    </font>
    <font>
      <sz val="11"/>
      <color theme="1"/>
      <name val="ＭＳ Ｐゴシック"/>
      <family val="3"/>
      <charset val="128"/>
      <scheme val="minor"/>
    </font>
    <font>
      <sz val="11"/>
      <color rgb="FFFF0000"/>
      <name val="ＭＳ Ｐゴシック"/>
      <family val="3"/>
      <charset val="128"/>
    </font>
    <font>
      <sz val="11"/>
      <color theme="1"/>
      <name val="ＭＳ Ｐ明朝"/>
      <family val="1"/>
      <charset val="128"/>
    </font>
    <font>
      <sz val="11"/>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6"/>
      <name val="HGSｺﾞｼｯｸE"/>
      <family val="3"/>
      <charset val="128"/>
    </font>
    <font>
      <sz val="16"/>
      <color theme="1"/>
      <name val="ＭＳ Ｐゴシック"/>
      <family val="2"/>
      <charset val="128"/>
      <scheme val="minor"/>
    </font>
    <font>
      <sz val="16"/>
      <color theme="1"/>
      <name val="HGSｺﾞｼｯｸM"/>
      <family val="3"/>
      <charset val="128"/>
    </font>
    <font>
      <sz val="14"/>
      <color theme="1"/>
      <name val="ＭＳ Ｐゴシック"/>
      <family val="2"/>
      <charset val="128"/>
      <scheme val="minor"/>
    </font>
    <font>
      <sz val="12"/>
      <name val="ＭＳ ゴシック"/>
      <family val="3"/>
      <charset val="128"/>
    </font>
    <font>
      <sz val="10"/>
      <name val="ＭＳ Ｐ明朝"/>
      <family val="1"/>
      <charset val="128"/>
    </font>
    <font>
      <sz val="7"/>
      <name val="ＭＳ Ｐ明朝"/>
      <family val="1"/>
      <charset val="128"/>
    </font>
    <font>
      <sz val="6"/>
      <name val="ＭＳ Ｐ明朝"/>
      <family val="1"/>
      <charset val="128"/>
    </font>
    <font>
      <sz val="8"/>
      <name val="ＭＳ Ｐ明朝"/>
      <family val="1"/>
      <charset val="128"/>
    </font>
    <font>
      <sz val="10"/>
      <name val="ＭＳ 明朝"/>
      <family val="1"/>
      <charset val="128"/>
    </font>
    <font>
      <u/>
      <sz val="9"/>
      <name val="ＭＳ Ｐ明朝"/>
      <family val="1"/>
      <charset val="128"/>
    </font>
    <font>
      <sz val="11"/>
      <color theme="1"/>
      <name val="ＭＳ 明朝"/>
      <family val="1"/>
      <charset val="128"/>
    </font>
    <font>
      <sz val="9"/>
      <color theme="1"/>
      <name val="ＭＳ Ｐ明朝"/>
      <family val="1"/>
      <charset val="128"/>
    </font>
  </fonts>
  <fills count="12">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s>
  <borders count="176">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right style="thin">
        <color indexed="64"/>
      </right>
      <top style="thin">
        <color indexed="64"/>
      </top>
      <bottom/>
      <diagonal/>
    </border>
    <border>
      <left style="dotted">
        <color indexed="64"/>
      </left>
      <right style="thin">
        <color indexed="64"/>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bottom/>
      <diagonal/>
    </border>
    <border>
      <left style="thin">
        <color indexed="64"/>
      </left>
      <right/>
      <top style="dotted">
        <color indexed="64"/>
      </top>
      <bottom style="dotted">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bottom style="dotted">
        <color indexed="64"/>
      </bottom>
      <diagonal/>
    </border>
    <border>
      <left/>
      <right/>
      <top/>
      <bottom style="thin">
        <color indexed="64"/>
      </bottom>
      <diagonal/>
    </border>
    <border>
      <left/>
      <right/>
      <top style="thin">
        <color indexed="64"/>
      </top>
      <bottom/>
      <diagonal/>
    </border>
    <border>
      <left style="thin">
        <color indexed="64"/>
      </left>
      <right style="dotted">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medium">
        <color indexed="64"/>
      </left>
      <right/>
      <top style="thin">
        <color indexed="64"/>
      </top>
      <bottom style="medium">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s>
  <cellStyleXfs count="19">
    <xf numFmtId="0" fontId="0"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2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xf numFmtId="0" fontId="3" fillId="0" borderId="0">
      <alignment vertical="center"/>
    </xf>
  </cellStyleXfs>
  <cellXfs count="1356">
    <xf numFmtId="0" fontId="0" fillId="0" borderId="0" xfId="0"/>
    <xf numFmtId="0" fontId="11" fillId="0" borderId="0" xfId="0" applyFont="1"/>
    <xf numFmtId="0" fontId="11" fillId="0" borderId="0" xfId="0" applyFont="1" applyAlignment="1">
      <alignment wrapText="1"/>
    </xf>
    <xf numFmtId="0" fontId="11" fillId="0" borderId="0" xfId="0" applyFont="1" applyAlignment="1">
      <alignment horizontal="center" wrapText="1"/>
    </xf>
    <xf numFmtId="0" fontId="8" fillId="0" borderId="0" xfId="0" applyFont="1"/>
    <xf numFmtId="0" fontId="3" fillId="0" borderId="0" xfId="0" applyFont="1"/>
    <xf numFmtId="0" fontId="7" fillId="0" borderId="0" xfId="0" applyFont="1"/>
    <xf numFmtId="0" fontId="14" fillId="0" borderId="0" xfId="0" applyFont="1"/>
    <xf numFmtId="0" fontId="0" fillId="0" borderId="0" xfId="0" applyAlignment="1">
      <alignment horizontal="center"/>
    </xf>
    <xf numFmtId="0" fontId="6" fillId="0" borderId="0" xfId="0" applyFont="1"/>
    <xf numFmtId="0" fontId="5" fillId="0" borderId="4" xfId="14" applyFont="1" applyBorder="1" applyAlignment="1">
      <alignment vertical="center" wrapText="1"/>
    </xf>
    <xf numFmtId="0" fontId="5" fillId="0" borderId="17" xfId="14" applyFont="1" applyBorder="1" applyAlignment="1">
      <alignment horizontal="center" vertical="center" wrapText="1"/>
    </xf>
    <xf numFmtId="0" fontId="5" fillId="0" borderId="18" xfId="14" applyFont="1" applyBorder="1" applyAlignment="1">
      <alignment horizontal="left" vertical="center" shrinkToFit="1"/>
    </xf>
    <xf numFmtId="0" fontId="5" fillId="0" borderId="19" xfId="14" applyFont="1" applyBorder="1" applyAlignment="1">
      <alignment vertical="center" wrapText="1"/>
    </xf>
    <xf numFmtId="0" fontId="5" fillId="0" borderId="20" xfId="14" applyFont="1" applyBorder="1" applyAlignment="1">
      <alignment horizontal="center" vertical="center" wrapText="1"/>
    </xf>
    <xf numFmtId="0" fontId="5" fillId="0" borderId="21" xfId="14" applyFont="1" applyBorder="1" applyAlignment="1">
      <alignment horizontal="left" vertical="center" shrinkToFit="1"/>
    </xf>
    <xf numFmtId="0" fontId="5" fillId="2" borderId="19" xfId="14" applyFont="1" applyFill="1" applyBorder="1" applyAlignment="1">
      <alignment vertical="center" wrapText="1"/>
    </xf>
    <xf numFmtId="0" fontId="5" fillId="0" borderId="22" xfId="14" applyFont="1" applyBorder="1" applyAlignment="1">
      <alignment vertical="center" wrapText="1"/>
    </xf>
    <xf numFmtId="0" fontId="5" fillId="0" borderId="23" xfId="14" applyFont="1" applyBorder="1" applyAlignment="1">
      <alignment horizontal="center" vertical="center" wrapText="1"/>
    </xf>
    <xf numFmtId="0" fontId="5" fillId="0" borderId="24" xfId="14" applyFont="1" applyBorder="1" applyAlignment="1">
      <alignment horizontal="left" vertical="center" shrinkToFit="1"/>
    </xf>
    <xf numFmtId="0" fontId="5" fillId="2" borderId="22" xfId="14" applyFont="1" applyFill="1" applyBorder="1" applyAlignment="1">
      <alignment vertical="center" wrapText="1"/>
    </xf>
    <xf numFmtId="0" fontId="5" fillId="0" borderId="25" xfId="14" applyFont="1" applyBorder="1" applyAlignment="1">
      <alignment vertical="center" wrapText="1"/>
    </xf>
    <xf numFmtId="0" fontId="5" fillId="0" borderId="26" xfId="14" applyFont="1" applyBorder="1" applyAlignment="1">
      <alignment horizontal="center" vertical="center" wrapText="1"/>
    </xf>
    <xf numFmtId="0" fontId="5" fillId="0" borderId="27" xfId="14" applyFont="1" applyBorder="1" applyAlignment="1">
      <alignment horizontal="left" vertical="center" shrinkToFit="1"/>
    </xf>
    <xf numFmtId="0" fontId="5" fillId="2" borderId="25" xfId="14" applyFont="1" applyFill="1" applyBorder="1" applyAlignment="1">
      <alignment vertical="center" wrapText="1"/>
    </xf>
    <xf numFmtId="0" fontId="5" fillId="0" borderId="28" xfId="14" applyFont="1" applyBorder="1" applyAlignment="1">
      <alignment vertical="center" wrapText="1"/>
    </xf>
    <xf numFmtId="0" fontId="5" fillId="0" borderId="29" xfId="14" applyFont="1" applyBorder="1" applyAlignment="1">
      <alignment horizontal="center" vertical="center" wrapText="1"/>
    </xf>
    <xf numFmtId="0" fontId="5" fillId="0" borderId="30" xfId="14" applyFont="1" applyBorder="1" applyAlignment="1">
      <alignment horizontal="left" vertical="center" shrinkToFit="1"/>
    </xf>
    <xf numFmtId="0" fontId="5" fillId="2" borderId="28" xfId="14" applyFont="1" applyFill="1" applyBorder="1" applyAlignment="1">
      <alignment vertical="center" wrapText="1"/>
    </xf>
    <xf numFmtId="0" fontId="5" fillId="0" borderId="32" xfId="14" applyFont="1" applyBorder="1" applyAlignment="1">
      <alignment vertical="center" wrapText="1"/>
    </xf>
    <xf numFmtId="0" fontId="5" fillId="0" borderId="33" xfId="14" applyFont="1" applyBorder="1" applyAlignment="1">
      <alignment horizontal="center" vertical="center" wrapText="1"/>
    </xf>
    <xf numFmtId="0" fontId="5" fillId="0" borderId="34" xfId="14" applyFont="1" applyBorder="1" applyAlignment="1">
      <alignment horizontal="left" vertical="center" shrinkToFit="1"/>
    </xf>
    <xf numFmtId="0" fontId="5" fillId="2" borderId="32" xfId="14" applyFont="1" applyFill="1" applyBorder="1" applyAlignment="1">
      <alignment vertical="center" wrapText="1"/>
    </xf>
    <xf numFmtId="0" fontId="5" fillId="0" borderId="35" xfId="14" applyFont="1" applyBorder="1" applyAlignment="1">
      <alignment horizontal="center" vertical="center" wrapText="1"/>
    </xf>
    <xf numFmtId="0" fontId="5" fillId="2" borderId="23" xfId="14" applyFont="1" applyFill="1" applyBorder="1" applyAlignment="1">
      <alignment horizontal="center" vertical="center" wrapText="1"/>
    </xf>
    <xf numFmtId="0" fontId="5" fillId="2" borderId="24" xfId="14" applyFont="1" applyFill="1" applyBorder="1" applyAlignment="1">
      <alignment horizontal="left" vertical="center" shrinkToFit="1"/>
    </xf>
    <xf numFmtId="0" fontId="5" fillId="2" borderId="27" xfId="14" applyFont="1" applyFill="1" applyBorder="1" applyAlignment="1">
      <alignment horizontal="left" vertical="center" shrinkToFit="1"/>
    </xf>
    <xf numFmtId="0" fontId="5" fillId="0" borderId="36" xfId="14" applyFont="1" applyBorder="1" applyAlignment="1">
      <alignment horizontal="center" vertical="center" wrapText="1"/>
    </xf>
    <xf numFmtId="0" fontId="5" fillId="0" borderId="37" xfId="14" applyFont="1" applyBorder="1" applyAlignment="1">
      <alignment vertical="center" wrapText="1"/>
    </xf>
    <xf numFmtId="0" fontId="5" fillId="0" borderId="4" xfId="14" applyFont="1" applyBorder="1" applyAlignment="1">
      <alignment vertical="center" wrapText="1" shrinkToFit="1"/>
    </xf>
    <xf numFmtId="0" fontId="5" fillId="2" borderId="19" xfId="15" applyFont="1" applyFill="1" applyBorder="1" applyAlignment="1">
      <alignment vertical="center" wrapText="1"/>
    </xf>
    <xf numFmtId="0" fontId="5" fillId="0" borderId="38" xfId="15" applyFont="1" applyBorder="1" applyAlignment="1">
      <alignment vertical="center" shrinkToFit="1"/>
    </xf>
    <xf numFmtId="0" fontId="5" fillId="2" borderId="25" xfId="15" applyFont="1" applyFill="1" applyBorder="1" applyAlignment="1">
      <alignment vertical="center" wrapText="1"/>
    </xf>
    <xf numFmtId="0" fontId="5" fillId="2" borderId="22" xfId="15" applyFont="1" applyFill="1" applyBorder="1" applyAlignment="1">
      <alignment vertical="center" wrapText="1"/>
    </xf>
    <xf numFmtId="0" fontId="5" fillId="0" borderId="25" xfId="15" applyFont="1" applyBorder="1" applyAlignment="1">
      <alignment vertical="center" wrapText="1"/>
    </xf>
    <xf numFmtId="0" fontId="5" fillId="0" borderId="4" xfId="15" applyFont="1" applyBorder="1" applyAlignment="1">
      <alignment vertical="center" wrapText="1" shrinkToFit="1"/>
    </xf>
    <xf numFmtId="0" fontId="5" fillId="0" borderId="17" xfId="15" applyFont="1" applyBorder="1" applyAlignment="1">
      <alignment horizontal="center" vertical="center" wrapText="1"/>
    </xf>
    <xf numFmtId="0" fontId="5" fillId="0" borderId="18" xfId="15" applyFont="1" applyBorder="1" applyAlignment="1">
      <alignment horizontal="left" vertical="center" shrinkToFit="1"/>
    </xf>
    <xf numFmtId="0" fontId="5" fillId="2" borderId="31" xfId="15" applyFont="1" applyFill="1" applyBorder="1" applyAlignment="1">
      <alignment vertical="center" wrapText="1"/>
    </xf>
    <xf numFmtId="0" fontId="5" fillId="2" borderId="35" xfId="15" applyFont="1" applyFill="1" applyBorder="1" applyAlignment="1">
      <alignment horizontal="center" vertical="center" wrapText="1"/>
    </xf>
    <xf numFmtId="0" fontId="5" fillId="2" borderId="42" xfId="15" applyFont="1" applyFill="1" applyBorder="1" applyAlignment="1">
      <alignment horizontal="left" vertical="center" shrinkToFit="1"/>
    </xf>
    <xf numFmtId="0" fontId="5" fillId="2" borderId="23" xfId="15" applyFont="1" applyFill="1" applyBorder="1" applyAlignment="1">
      <alignment horizontal="center" vertical="center" wrapText="1"/>
    </xf>
    <xf numFmtId="0" fontId="5" fillId="2" borderId="24" xfId="15" applyFont="1" applyFill="1" applyBorder="1" applyAlignment="1">
      <alignment horizontal="left" vertical="center" shrinkToFit="1"/>
    </xf>
    <xf numFmtId="0" fontId="5" fillId="2" borderId="4" xfId="14" applyFont="1" applyFill="1" applyBorder="1" applyAlignment="1">
      <alignment vertical="center" wrapText="1"/>
    </xf>
    <xf numFmtId="0" fontId="5" fillId="0" borderId="27" xfId="14" applyFont="1" applyBorder="1" applyAlignment="1">
      <alignment horizontal="left" vertical="center" wrapText="1" shrinkToFit="1"/>
    </xf>
    <xf numFmtId="0" fontId="5" fillId="0" borderId="24" xfId="14" applyFont="1" applyBorder="1" applyAlignment="1">
      <alignment horizontal="left" vertical="center" wrapText="1" shrinkToFit="1"/>
    </xf>
    <xf numFmtId="0" fontId="5" fillId="0" borderId="18" xfId="14" applyFont="1" applyBorder="1" applyAlignment="1">
      <alignment horizontal="left" vertical="center" wrapText="1" shrinkToFit="1"/>
    </xf>
    <xf numFmtId="0" fontId="5" fillId="2" borderId="10" xfId="15" applyFont="1" applyFill="1" applyBorder="1" applyAlignment="1">
      <alignment vertical="center" wrapText="1"/>
    </xf>
    <xf numFmtId="0" fontId="5" fillId="0" borderId="43" xfId="15" applyFont="1" applyBorder="1" applyAlignment="1">
      <alignment vertical="center" shrinkToFit="1"/>
    </xf>
    <xf numFmtId="0" fontId="5" fillId="0" borderId="25" xfId="0" applyFont="1" applyBorder="1" applyAlignment="1">
      <alignment vertical="center" wrapText="1"/>
    </xf>
    <xf numFmtId="0" fontId="5" fillId="0" borderId="26" xfId="0" applyFont="1" applyBorder="1" applyAlignment="1">
      <alignment horizontal="center" vertical="center" wrapText="1"/>
    </xf>
    <xf numFmtId="0" fontId="5" fillId="0" borderId="27" xfId="0" applyFont="1" applyBorder="1" applyAlignment="1">
      <alignment horizontal="left" vertical="center" shrinkToFit="1"/>
    </xf>
    <xf numFmtId="0" fontId="5" fillId="0" borderId="19" xfId="0" applyFont="1" applyBorder="1" applyAlignment="1">
      <alignment vertical="center" wrapText="1"/>
    </xf>
    <xf numFmtId="0" fontId="5" fillId="0" borderId="44" xfId="0" applyFont="1" applyBorder="1" applyAlignment="1">
      <alignment horizontal="center" vertical="center" wrapText="1"/>
    </xf>
    <xf numFmtId="0" fontId="5" fillId="0" borderId="40" xfId="0" applyFont="1" applyBorder="1" applyAlignment="1">
      <alignment horizontal="left" vertical="center" shrinkToFit="1"/>
    </xf>
    <xf numFmtId="0" fontId="16" fillId="0" borderId="0" xfId="0" applyFont="1"/>
    <xf numFmtId="0" fontId="5" fillId="0" borderId="45" xfId="0" applyFont="1" applyBorder="1" applyAlignment="1">
      <alignment horizontal="center" vertical="center" wrapText="1"/>
    </xf>
    <xf numFmtId="0" fontId="5" fillId="0" borderId="38" xfId="0" applyFont="1" applyBorder="1" applyAlignment="1">
      <alignment horizontal="left" vertical="center" shrinkToFit="1"/>
    </xf>
    <xf numFmtId="0" fontId="5" fillId="0" borderId="25" xfId="0" applyFont="1" applyBorder="1" applyAlignment="1">
      <alignment horizontal="left" vertical="center" wrapText="1"/>
    </xf>
    <xf numFmtId="0" fontId="5" fillId="0" borderId="0" xfId="0" applyFont="1" applyAlignment="1">
      <alignment horizontal="center" vertical="center" wrapText="1"/>
    </xf>
    <xf numFmtId="0" fontId="5" fillId="0" borderId="46" xfId="0" applyFont="1" applyBorder="1" applyAlignment="1">
      <alignment horizontal="left" vertical="center" shrinkToFit="1"/>
    </xf>
    <xf numFmtId="0" fontId="5" fillId="0" borderId="32" xfId="0" applyFont="1" applyBorder="1" applyAlignment="1">
      <alignment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22" xfId="0" applyFont="1" applyBorder="1" applyAlignment="1">
      <alignment vertical="center" wrapText="1"/>
    </xf>
    <xf numFmtId="0" fontId="5" fillId="0" borderId="23" xfId="0" applyFont="1" applyBorder="1" applyAlignment="1">
      <alignment horizontal="center" vertical="center" wrapText="1"/>
    </xf>
    <xf numFmtId="0" fontId="0" fillId="0" borderId="0" xfId="0" applyAlignment="1">
      <alignment vertical="center"/>
    </xf>
    <xf numFmtId="0" fontId="0" fillId="3" borderId="4" xfId="0" applyFill="1" applyBorder="1" applyAlignment="1">
      <alignment horizontal="center" vertical="center"/>
    </xf>
    <xf numFmtId="0" fontId="0" fillId="0" borderId="0" xfId="0" applyAlignment="1">
      <alignment horizontal="right" vertical="center"/>
    </xf>
    <xf numFmtId="0" fontId="0" fillId="0" borderId="6" xfId="0" applyBorder="1" applyAlignment="1">
      <alignment vertical="center"/>
    </xf>
    <xf numFmtId="0" fontId="0" fillId="0" borderId="51" xfId="0" applyBorder="1" applyAlignment="1">
      <alignment vertical="center"/>
    </xf>
    <xf numFmtId="0" fontId="0" fillId="0" borderId="18" xfId="0" applyBorder="1" applyAlignment="1">
      <alignment vertical="center"/>
    </xf>
    <xf numFmtId="0" fontId="0" fillId="0" borderId="4" xfId="0" applyBorder="1" applyAlignment="1">
      <alignment horizontal="center" vertical="center"/>
    </xf>
    <xf numFmtId="38" fontId="3" fillId="3" borderId="4" xfId="1" applyFont="1" applyFill="1" applyBorder="1" applyAlignment="1">
      <alignment vertical="center"/>
    </xf>
    <xf numFmtId="38" fontId="3" fillId="4" borderId="4" xfId="1" applyFont="1" applyFill="1" applyBorder="1" applyAlignment="1">
      <alignment vertical="center"/>
    </xf>
    <xf numFmtId="0" fontId="0" fillId="0" borderId="0" xfId="0" applyAlignment="1">
      <alignment horizontal="center" vertical="center" wrapText="1"/>
    </xf>
    <xf numFmtId="0" fontId="0" fillId="0" borderId="0" xfId="0" applyAlignment="1">
      <alignment horizontal="left" vertical="center"/>
    </xf>
    <xf numFmtId="177" fontId="3" fillId="6" borderId="4" xfId="1" applyNumberFormat="1" applyFont="1" applyFill="1" applyBorder="1" applyAlignment="1">
      <alignment vertical="center"/>
    </xf>
    <xf numFmtId="0" fontId="29" fillId="0" borderId="0" xfId="0" applyFont="1" applyAlignment="1">
      <alignment horizontal="left" vertical="center"/>
    </xf>
    <xf numFmtId="0" fontId="0" fillId="0" borderId="0" xfId="0" applyAlignment="1">
      <alignment horizontal="center" vertical="center"/>
    </xf>
    <xf numFmtId="0" fontId="5" fillId="0" borderId="4" xfId="14" applyFont="1" applyBorder="1">
      <alignment vertical="center"/>
    </xf>
    <xf numFmtId="0" fontId="5" fillId="5" borderId="4" xfId="14" applyFont="1" applyFill="1" applyBorder="1" applyAlignment="1">
      <alignment horizontal="center" vertical="center"/>
    </xf>
    <xf numFmtId="0" fontId="5" fillId="0" borderId="0" xfId="14" applyFont="1">
      <alignment vertical="center"/>
    </xf>
    <xf numFmtId="0" fontId="5" fillId="5" borderId="31" xfId="14" applyFont="1" applyFill="1" applyBorder="1" applyAlignment="1">
      <alignment horizontal="center" vertical="center"/>
    </xf>
    <xf numFmtId="0" fontId="5" fillId="5" borderId="22" xfId="14" applyFont="1" applyFill="1" applyBorder="1" applyAlignment="1">
      <alignment horizontal="center" vertical="center"/>
    </xf>
    <xf numFmtId="0" fontId="5" fillId="5" borderId="25" xfId="14" applyFont="1" applyFill="1" applyBorder="1" applyAlignment="1">
      <alignment horizontal="center" vertical="center"/>
    </xf>
    <xf numFmtId="0" fontId="5" fillId="5" borderId="10" xfId="14" applyFont="1" applyFill="1" applyBorder="1" applyAlignment="1">
      <alignment horizontal="center" vertical="center"/>
    </xf>
    <xf numFmtId="0" fontId="5" fillId="5" borderId="19" xfId="14" applyFont="1" applyFill="1" applyBorder="1" applyAlignment="1">
      <alignment horizontal="center" vertical="center"/>
    </xf>
    <xf numFmtId="0" fontId="5" fillId="0" borderId="0" xfId="0" applyFont="1" applyAlignment="1">
      <alignment vertical="center"/>
    </xf>
    <xf numFmtId="0" fontId="5" fillId="5" borderId="32" xfId="14" applyFont="1" applyFill="1" applyBorder="1" applyAlignment="1">
      <alignment horizontal="center" vertical="center"/>
    </xf>
    <xf numFmtId="0" fontId="5" fillId="0" borderId="0" xfId="0" applyFont="1"/>
    <xf numFmtId="0" fontId="5" fillId="5" borderId="37" xfId="14" applyFont="1" applyFill="1" applyBorder="1" applyAlignment="1">
      <alignment horizontal="center" vertical="center"/>
    </xf>
    <xf numFmtId="0" fontId="5" fillId="0" borderId="0" xfId="14" applyFont="1" applyAlignment="1">
      <alignment vertical="center" wrapText="1"/>
    </xf>
    <xf numFmtId="0" fontId="5" fillId="0" borderId="0" xfId="14" applyFont="1" applyAlignment="1">
      <alignment horizontal="center" vertical="center" wrapText="1"/>
    </xf>
    <xf numFmtId="0" fontId="5" fillId="0" borderId="0" xfId="14" applyFont="1" applyAlignment="1">
      <alignment horizontal="left" vertical="center" shrinkToFit="1"/>
    </xf>
    <xf numFmtId="0" fontId="5" fillId="0" borderId="10" xfId="0" applyFont="1" applyBorder="1" applyAlignment="1">
      <alignment vertical="center" wrapText="1"/>
    </xf>
    <xf numFmtId="0" fontId="17" fillId="0" borderId="0" xfId="10" applyFont="1">
      <alignment vertical="center"/>
    </xf>
    <xf numFmtId="0" fontId="5" fillId="0" borderId="0" xfId="7" applyFont="1" applyAlignment="1">
      <alignment vertical="center" wrapText="1"/>
    </xf>
    <xf numFmtId="0" fontId="5" fillId="0" borderId="0" xfId="7" applyFont="1" applyAlignment="1">
      <alignment vertical="center" wrapText="1" shrinkToFit="1"/>
    </xf>
    <xf numFmtId="0" fontId="5" fillId="0" borderId="0" xfId="7" applyFont="1" applyAlignment="1">
      <alignment horizontal="center" vertical="center" wrapText="1"/>
    </xf>
    <xf numFmtId="0" fontId="5" fillId="0" borderId="0" xfId="7" applyFont="1" applyAlignment="1">
      <alignment horizontal="center" vertical="center" shrinkToFit="1"/>
    </xf>
    <xf numFmtId="0" fontId="5" fillId="0" borderId="0" xfId="7" applyFont="1">
      <alignment vertical="center"/>
    </xf>
    <xf numFmtId="0" fontId="2" fillId="0" borderId="0" xfId="13" applyFont="1">
      <alignment vertical="center"/>
    </xf>
    <xf numFmtId="0" fontId="5" fillId="0" borderId="31" xfId="15" applyFont="1" applyBorder="1">
      <alignment vertical="center"/>
    </xf>
    <xf numFmtId="0" fontId="5" fillId="5" borderId="19" xfId="15" applyFont="1" applyFill="1" applyBorder="1" applyAlignment="1">
      <alignment horizontal="center" vertical="center"/>
    </xf>
    <xf numFmtId="0" fontId="5" fillId="0" borderId="0" xfId="15" applyFont="1">
      <alignment vertical="center"/>
    </xf>
    <xf numFmtId="0" fontId="5" fillId="0" borderId="45" xfId="15" applyFont="1" applyBorder="1" applyAlignment="1">
      <alignment horizontal="center" vertical="center"/>
    </xf>
    <xf numFmtId="0" fontId="5" fillId="5" borderId="25" xfId="15" applyFont="1" applyFill="1" applyBorder="1" applyAlignment="1">
      <alignment horizontal="center" vertical="center"/>
    </xf>
    <xf numFmtId="0" fontId="5" fillId="0" borderId="10" xfId="15" applyFont="1" applyBorder="1">
      <alignment vertical="center"/>
    </xf>
    <xf numFmtId="0" fontId="5" fillId="0" borderId="54" xfId="15" applyFont="1" applyBorder="1" applyAlignment="1">
      <alignment horizontal="center" vertical="center"/>
    </xf>
    <xf numFmtId="0" fontId="5" fillId="0" borderId="37" xfId="0" applyFont="1" applyBorder="1" applyAlignment="1">
      <alignment vertical="top" wrapText="1"/>
    </xf>
    <xf numFmtId="0" fontId="5" fillId="0" borderId="4" xfId="15" applyFont="1" applyBorder="1" applyAlignment="1">
      <alignment vertical="center" wrapText="1"/>
    </xf>
    <xf numFmtId="0" fontId="5" fillId="5" borderId="10" xfId="15" applyFont="1" applyFill="1" applyBorder="1" applyAlignment="1">
      <alignment horizontal="center" vertical="center"/>
    </xf>
    <xf numFmtId="0" fontId="5" fillId="0" borderId="0" xfId="15" applyFont="1" applyAlignment="1">
      <alignment vertical="center" wrapText="1"/>
    </xf>
    <xf numFmtId="0" fontId="5" fillId="0" borderId="0" xfId="15" applyFont="1" applyAlignment="1">
      <alignment horizontal="center" vertical="center"/>
    </xf>
    <xf numFmtId="0" fontId="5" fillId="0" borderId="0" xfId="15" applyFont="1" applyAlignment="1">
      <alignment vertical="center" shrinkToFit="1"/>
    </xf>
    <xf numFmtId="0" fontId="5" fillId="2" borderId="37" xfId="15" applyFont="1" applyFill="1" applyBorder="1" applyAlignment="1">
      <alignment vertical="center" wrapText="1"/>
    </xf>
    <xf numFmtId="0" fontId="5" fillId="0" borderId="4" xfId="0" applyFont="1" applyBorder="1" applyAlignment="1">
      <alignment vertical="center" wrapText="1"/>
    </xf>
    <xf numFmtId="0" fontId="5" fillId="0" borderId="4" xfId="15" applyFont="1" applyBorder="1">
      <alignment vertical="center"/>
    </xf>
    <xf numFmtId="0" fontId="0" fillId="0" borderId="0" xfId="0" applyAlignment="1">
      <alignment horizontal="left"/>
    </xf>
    <xf numFmtId="0" fontId="7" fillId="0" borderId="0" xfId="0" applyFont="1" applyAlignment="1">
      <alignment horizontal="center"/>
    </xf>
    <xf numFmtId="0" fontId="5" fillId="2" borderId="37" xfId="14" applyFont="1" applyFill="1" applyBorder="1" applyAlignment="1">
      <alignment horizontal="right" vertical="center" wrapText="1"/>
    </xf>
    <xf numFmtId="0" fontId="5" fillId="5" borderId="28" xfId="14" applyFont="1" applyFill="1" applyBorder="1" applyAlignment="1">
      <alignment horizontal="center" vertical="center"/>
    </xf>
    <xf numFmtId="0" fontId="5" fillId="2" borderId="56" xfId="14" applyFont="1" applyFill="1" applyBorder="1" applyAlignment="1">
      <alignment horizontal="center" vertical="center" wrapText="1"/>
    </xf>
    <xf numFmtId="0" fontId="5" fillId="2" borderId="57" xfId="14" applyFont="1" applyFill="1" applyBorder="1" applyAlignment="1">
      <alignment horizontal="left" vertical="center" shrinkToFit="1"/>
    </xf>
    <xf numFmtId="0" fontId="5" fillId="2" borderId="59" xfId="6" applyFont="1" applyFill="1" applyBorder="1" applyAlignment="1">
      <alignment vertical="center" wrapText="1"/>
    </xf>
    <xf numFmtId="0" fontId="5" fillId="2" borderId="31" xfId="6" applyFont="1" applyFill="1" applyBorder="1" applyAlignment="1">
      <alignment vertical="center" wrapText="1"/>
    </xf>
    <xf numFmtId="0" fontId="5" fillId="2" borderId="35" xfId="6" applyFont="1" applyFill="1" applyBorder="1" applyAlignment="1">
      <alignment horizontal="center" vertical="center" wrapText="1"/>
    </xf>
    <xf numFmtId="0" fontId="5" fillId="2" borderId="42" xfId="6" applyFont="1" applyFill="1" applyBorder="1" applyAlignment="1">
      <alignment horizontal="left" vertical="center" shrinkToFit="1"/>
    </xf>
    <xf numFmtId="0" fontId="5" fillId="2" borderId="31" xfId="6" applyFont="1" applyFill="1" applyBorder="1" applyAlignment="1">
      <alignment horizontal="left" vertical="center" wrapText="1"/>
    </xf>
    <xf numFmtId="0" fontId="5" fillId="5" borderId="31" xfId="0" applyFont="1" applyFill="1" applyBorder="1" applyAlignment="1">
      <alignment horizontal="center" vertical="center" wrapText="1"/>
    </xf>
    <xf numFmtId="0" fontId="5" fillId="0" borderId="0" xfId="6" applyFont="1">
      <alignment vertical="center"/>
    </xf>
    <xf numFmtId="0" fontId="5" fillId="5" borderId="4"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5" fillId="2" borderId="37" xfId="9" applyFont="1" applyFill="1" applyBorder="1" applyAlignment="1">
      <alignment vertical="center" wrapText="1"/>
    </xf>
    <xf numFmtId="0" fontId="5" fillId="5" borderId="32" xfId="0" applyFont="1" applyFill="1" applyBorder="1" applyAlignment="1">
      <alignment horizontal="center" vertical="center" wrapText="1"/>
    </xf>
    <xf numFmtId="0" fontId="5" fillId="0" borderId="0" xfId="9" applyFont="1">
      <alignment vertical="center"/>
    </xf>
    <xf numFmtId="0" fontId="5" fillId="0" borderId="25" xfId="9" applyFont="1" applyBorder="1" applyAlignment="1">
      <alignment vertical="center" wrapText="1"/>
    </xf>
    <xf numFmtId="0" fontId="5" fillId="0" borderId="45" xfId="9" applyFont="1" applyBorder="1" applyAlignment="1">
      <alignment horizontal="center" vertical="center"/>
    </xf>
    <xf numFmtId="0" fontId="5" fillId="0" borderId="38" xfId="9" applyFont="1" applyBorder="1" applyAlignment="1">
      <alignment vertical="center" shrinkToFit="1"/>
    </xf>
    <xf numFmtId="0" fontId="5" fillId="2" borderId="25" xfId="9" applyFont="1" applyFill="1" applyBorder="1" applyAlignment="1">
      <alignment vertical="center" wrapText="1"/>
    </xf>
    <xf numFmtId="0" fontId="5" fillId="2" borderId="10" xfId="9" applyFont="1" applyFill="1" applyBorder="1" applyAlignment="1">
      <alignment vertical="center" wrapText="1"/>
    </xf>
    <xf numFmtId="0" fontId="5" fillId="2" borderId="22" xfId="9" applyFont="1" applyFill="1" applyBorder="1" applyAlignment="1">
      <alignment vertical="center" wrapText="1"/>
    </xf>
    <xf numFmtId="0" fontId="5" fillId="0" borderId="44" xfId="9" applyFont="1" applyBorder="1" applyAlignment="1">
      <alignment horizontal="center" vertical="center"/>
    </xf>
    <xf numFmtId="0" fontId="5" fillId="2" borderId="19" xfId="9" applyFont="1" applyFill="1" applyBorder="1" applyAlignment="1">
      <alignment vertical="center" wrapText="1"/>
    </xf>
    <xf numFmtId="0" fontId="5" fillId="2" borderId="31" xfId="9" applyFont="1" applyFill="1" applyBorder="1" applyAlignment="1">
      <alignment vertical="center" wrapText="1"/>
    </xf>
    <xf numFmtId="0" fontId="5" fillId="2" borderId="25" xfId="6" applyFont="1" applyFill="1" applyBorder="1" applyAlignment="1">
      <alignment horizontal="left" vertical="center" wrapText="1"/>
    </xf>
    <xf numFmtId="0" fontId="5" fillId="0" borderId="10" xfId="0" applyFont="1" applyBorder="1" applyAlignment="1">
      <alignment vertical="top" wrapText="1"/>
    </xf>
    <xf numFmtId="0" fontId="5" fillId="0" borderId="63" xfId="15" applyFont="1" applyBorder="1" applyAlignment="1">
      <alignment vertical="center" shrinkToFit="1"/>
    </xf>
    <xf numFmtId="0" fontId="5" fillId="2" borderId="10" xfId="15" applyFont="1" applyFill="1" applyBorder="1" applyAlignment="1">
      <alignment vertical="top" wrapText="1"/>
    </xf>
    <xf numFmtId="49" fontId="0" fillId="0" borderId="0" xfId="0" applyNumberFormat="1"/>
    <xf numFmtId="0" fontId="5" fillId="2" borderId="10" xfId="6" applyFont="1" applyFill="1" applyBorder="1" applyAlignment="1">
      <alignment vertical="center" wrapText="1"/>
    </xf>
    <xf numFmtId="0" fontId="5" fillId="2" borderId="20" xfId="6" applyFont="1" applyFill="1" applyBorder="1" applyAlignment="1">
      <alignment horizontal="center" vertical="center" wrapText="1"/>
    </xf>
    <xf numFmtId="0" fontId="5" fillId="2" borderId="21" xfId="6" applyFont="1" applyFill="1" applyBorder="1" applyAlignment="1">
      <alignment horizontal="left" vertical="center" shrinkToFit="1"/>
    </xf>
    <xf numFmtId="0" fontId="5" fillId="2" borderId="19" xfId="6" applyFont="1" applyFill="1" applyBorder="1" applyAlignment="1">
      <alignment horizontal="left" vertical="center" wrapText="1"/>
    </xf>
    <xf numFmtId="0" fontId="5" fillId="2" borderId="23" xfId="6" applyFont="1" applyFill="1" applyBorder="1" applyAlignment="1">
      <alignment horizontal="center" vertical="center" wrapText="1"/>
    </xf>
    <xf numFmtId="0" fontId="5" fillId="2" borderId="24" xfId="6" applyFont="1" applyFill="1" applyBorder="1" applyAlignment="1">
      <alignment horizontal="left" vertical="center" shrinkToFit="1"/>
    </xf>
    <xf numFmtId="0" fontId="5" fillId="2" borderId="22" xfId="6" applyFont="1" applyFill="1" applyBorder="1" applyAlignment="1">
      <alignment horizontal="left" vertical="center" wrapText="1"/>
    </xf>
    <xf numFmtId="0" fontId="5" fillId="0" borderId="21" xfId="0" applyFont="1" applyBorder="1" applyAlignment="1">
      <alignment horizontal="left" vertical="center" shrinkToFit="1"/>
    </xf>
    <xf numFmtId="0" fontId="5" fillId="2" borderId="26" xfId="6" applyFont="1" applyFill="1" applyBorder="1" applyAlignment="1">
      <alignment horizontal="center" vertical="center" wrapText="1"/>
    </xf>
    <xf numFmtId="0" fontId="5" fillId="0" borderId="24" xfId="0" applyFont="1" applyBorder="1" applyAlignment="1">
      <alignment horizontal="left" vertical="center" shrinkToFit="1"/>
    </xf>
    <xf numFmtId="0" fontId="5" fillId="0" borderId="4" xfId="11" applyFont="1" applyBorder="1" applyAlignment="1">
      <alignment vertical="center" wrapText="1"/>
    </xf>
    <xf numFmtId="0" fontId="5" fillId="0" borderId="4" xfId="6" applyFont="1" applyBorder="1" applyAlignment="1">
      <alignment horizontal="center" vertical="center"/>
    </xf>
    <xf numFmtId="0" fontId="5" fillId="0" borderId="57" xfId="14" applyFont="1" applyBorder="1" applyAlignment="1">
      <alignment horizontal="left" vertical="center" wrapText="1" shrinkToFit="1"/>
    </xf>
    <xf numFmtId="0" fontId="5" fillId="2" borderId="25" xfId="5" applyFont="1" applyFill="1" applyBorder="1" applyAlignment="1">
      <alignment vertical="center" wrapText="1"/>
    </xf>
    <xf numFmtId="0" fontId="5" fillId="2" borderId="37" xfId="5" applyFont="1" applyFill="1" applyBorder="1" applyAlignment="1">
      <alignment vertical="center" wrapText="1"/>
    </xf>
    <xf numFmtId="0" fontId="5" fillId="2" borderId="22" xfId="5" applyFont="1" applyFill="1" applyBorder="1" applyAlignment="1">
      <alignment vertical="center" wrapText="1"/>
    </xf>
    <xf numFmtId="0" fontId="5" fillId="0" borderId="19" xfId="11" applyFont="1" applyBorder="1" applyAlignment="1">
      <alignment vertical="center" wrapText="1"/>
    </xf>
    <xf numFmtId="0" fontId="5" fillId="0" borderId="22" xfId="11" applyFont="1" applyBorder="1" applyAlignment="1">
      <alignment vertical="center" wrapText="1"/>
    </xf>
    <xf numFmtId="0" fontId="5" fillId="0" borderId="57" xfId="14" applyFont="1" applyBorder="1" applyAlignment="1">
      <alignment horizontal="left" vertical="center" shrinkToFit="1"/>
    </xf>
    <xf numFmtId="0" fontId="5" fillId="0" borderId="64" xfId="14" applyFont="1" applyBorder="1" applyAlignment="1">
      <alignment horizontal="left" vertical="center" shrinkToFit="1"/>
    </xf>
    <xf numFmtId="0" fontId="5" fillId="0" borderId="38" xfId="14" applyFont="1" applyBorder="1" applyAlignment="1">
      <alignment horizontal="left" vertical="center" shrinkToFit="1"/>
    </xf>
    <xf numFmtId="0" fontId="24" fillId="2" borderId="19" xfId="6" applyFont="1" applyFill="1" applyBorder="1" applyAlignment="1">
      <alignment horizontal="left" vertical="center" wrapText="1"/>
    </xf>
    <xf numFmtId="0" fontId="24" fillId="2" borderId="25" xfId="14" applyFont="1" applyFill="1" applyBorder="1" applyAlignment="1">
      <alignment vertical="center" wrapText="1"/>
    </xf>
    <xf numFmtId="0" fontId="24" fillId="2" borderId="28" xfId="14" applyFont="1" applyFill="1" applyBorder="1" applyAlignment="1">
      <alignment vertical="center" wrapText="1"/>
    </xf>
    <xf numFmtId="0" fontId="24" fillId="2" borderId="25" xfId="14" applyFont="1" applyFill="1" applyBorder="1" applyAlignment="1">
      <alignment vertical="top" wrapText="1"/>
    </xf>
    <xf numFmtId="0" fontId="24" fillId="2" borderId="19" xfId="14" applyFont="1" applyFill="1" applyBorder="1" applyAlignment="1">
      <alignment vertical="center" wrapText="1"/>
    </xf>
    <xf numFmtId="0" fontId="24" fillId="2" borderId="22" xfId="14" applyFont="1" applyFill="1" applyBorder="1" applyAlignment="1">
      <alignment vertical="center" wrapText="1"/>
    </xf>
    <xf numFmtId="0" fontId="24" fillId="2" borderId="37" xfId="14" applyFont="1" applyFill="1" applyBorder="1" applyAlignment="1">
      <alignment vertical="center" wrapText="1"/>
    </xf>
    <xf numFmtId="0" fontId="24" fillId="2" borderId="4" xfId="14" applyFont="1" applyFill="1" applyBorder="1" applyAlignment="1">
      <alignment vertical="center" wrapText="1"/>
    </xf>
    <xf numFmtId="0" fontId="24" fillId="0" borderId="25" xfId="0" applyFont="1" applyBorder="1" applyAlignment="1">
      <alignment horizontal="left" vertical="center" wrapText="1"/>
    </xf>
    <xf numFmtId="0" fontId="24" fillId="2" borderId="25" xfId="6" applyFont="1" applyFill="1" applyBorder="1" applyAlignment="1">
      <alignment horizontal="left" vertical="center" wrapText="1"/>
    </xf>
    <xf numFmtId="0" fontId="17" fillId="0" borderId="0" xfId="5" applyFont="1">
      <alignment vertical="center"/>
    </xf>
    <xf numFmtId="0" fontId="5" fillId="2" borderId="27" xfId="6" applyFont="1" applyFill="1" applyBorder="1" applyAlignment="1">
      <alignment horizontal="left" vertical="center" shrinkToFit="1"/>
    </xf>
    <xf numFmtId="0" fontId="24" fillId="2" borderId="22" xfId="6" applyFont="1" applyFill="1" applyBorder="1" applyAlignment="1">
      <alignment horizontal="left" vertical="center" wrapText="1"/>
    </xf>
    <xf numFmtId="0" fontId="5" fillId="0" borderId="41" xfId="0" applyFont="1" applyBorder="1" applyAlignment="1">
      <alignment horizontal="left" vertical="center" shrinkToFit="1"/>
    </xf>
    <xf numFmtId="0" fontId="24" fillId="0" borderId="25" xfId="0" applyFont="1" applyBorder="1" applyAlignment="1">
      <alignment horizontal="left" vertical="top" wrapText="1"/>
    </xf>
    <xf numFmtId="0" fontId="24" fillId="2" borderId="25" xfId="14" applyFont="1" applyFill="1" applyBorder="1" applyAlignment="1">
      <alignment horizontal="left" vertical="center" wrapText="1"/>
    </xf>
    <xf numFmtId="0" fontId="5" fillId="2" borderId="25" xfId="6" applyFont="1" applyFill="1" applyBorder="1" applyAlignment="1">
      <alignment vertical="center" wrapText="1"/>
    </xf>
    <xf numFmtId="0" fontId="24" fillId="2" borderId="25" xfId="0" applyFont="1" applyFill="1" applyBorder="1" applyAlignment="1">
      <alignment vertical="center" wrapText="1" shrinkToFit="1"/>
    </xf>
    <xf numFmtId="0" fontId="24" fillId="2" borderId="25" xfId="0" applyFont="1" applyFill="1" applyBorder="1" applyAlignment="1">
      <alignment vertical="center" shrinkToFit="1"/>
    </xf>
    <xf numFmtId="0" fontId="5" fillId="2" borderId="22" xfId="6" applyFont="1" applyFill="1" applyBorder="1" applyAlignment="1">
      <alignment vertical="center" wrapText="1"/>
    </xf>
    <xf numFmtId="0" fontId="24" fillId="2" borderId="32" xfId="14" applyFont="1" applyFill="1" applyBorder="1" applyAlignment="1">
      <alignment vertical="center" wrapText="1"/>
    </xf>
    <xf numFmtId="0" fontId="24" fillId="2" borderId="25" xfId="5" applyFont="1" applyFill="1" applyBorder="1" applyAlignment="1">
      <alignment vertical="center" wrapText="1"/>
    </xf>
    <xf numFmtId="0" fontId="5" fillId="2" borderId="29" xfId="6" applyFont="1" applyFill="1" applyBorder="1" applyAlignment="1">
      <alignment horizontal="center" vertical="center" wrapText="1"/>
    </xf>
    <xf numFmtId="0" fontId="5" fillId="2" borderId="30" xfId="6" applyFont="1" applyFill="1" applyBorder="1" applyAlignment="1">
      <alignment horizontal="left" vertical="center" shrinkToFit="1"/>
    </xf>
    <xf numFmtId="0" fontId="24" fillId="2" borderId="28" xfId="6" applyFont="1" applyFill="1" applyBorder="1" applyAlignment="1">
      <alignment horizontal="left" vertical="center" wrapText="1"/>
    </xf>
    <xf numFmtId="0" fontId="5" fillId="5" borderId="28" xfId="0" applyFont="1" applyFill="1" applyBorder="1" applyAlignment="1">
      <alignment horizontal="center" vertical="center" wrapText="1"/>
    </xf>
    <xf numFmtId="0" fontId="5" fillId="0" borderId="10" xfId="14" applyFont="1" applyBorder="1" applyAlignment="1">
      <alignment vertical="center" wrapText="1"/>
    </xf>
    <xf numFmtId="0" fontId="5" fillId="0" borderId="63" xfId="14" applyFont="1" applyBorder="1" applyAlignment="1">
      <alignment horizontal="left" vertical="center" shrinkToFit="1"/>
    </xf>
    <xf numFmtId="0" fontId="5" fillId="2" borderId="10" xfId="14" applyFont="1" applyFill="1" applyBorder="1" applyAlignment="1">
      <alignment vertical="top" wrapText="1"/>
    </xf>
    <xf numFmtId="0" fontId="5" fillId="2" borderId="37" xfId="6" applyFont="1" applyFill="1" applyBorder="1" applyAlignment="1">
      <alignment vertical="top" wrapText="1"/>
    </xf>
    <xf numFmtId="0" fontId="5" fillId="2" borderId="10" xfId="6" applyFont="1" applyFill="1" applyBorder="1" applyAlignment="1">
      <alignment vertical="top" wrapText="1"/>
    </xf>
    <xf numFmtId="0" fontId="5" fillId="2" borderId="33" xfId="6" applyFont="1" applyFill="1" applyBorder="1" applyAlignment="1">
      <alignment horizontal="center" vertical="center" wrapText="1"/>
    </xf>
    <xf numFmtId="0" fontId="5" fillId="2" borderId="34" xfId="6" applyFont="1" applyFill="1" applyBorder="1" applyAlignment="1">
      <alignment horizontal="left" vertical="center" shrinkToFit="1"/>
    </xf>
    <xf numFmtId="0" fontId="24" fillId="2" borderId="32" xfId="6" applyFont="1" applyFill="1" applyBorder="1" applyAlignment="1">
      <alignment horizontal="left" vertical="center" wrapText="1"/>
    </xf>
    <xf numFmtId="0" fontId="25" fillId="2" borderId="25" xfId="6" applyFont="1" applyFill="1" applyBorder="1" applyAlignment="1">
      <alignment horizontal="left" vertical="center" wrapText="1"/>
    </xf>
    <xf numFmtId="0" fontId="5" fillId="0" borderId="30" xfId="14" applyFont="1" applyBorder="1" applyAlignment="1">
      <alignment horizontal="left" vertical="center" wrapText="1" shrinkToFit="1"/>
    </xf>
    <xf numFmtId="0" fontId="5" fillId="0" borderId="4" xfId="10" applyFont="1" applyBorder="1" applyAlignment="1">
      <alignment vertical="center" wrapText="1"/>
    </xf>
    <xf numFmtId="0" fontId="5" fillId="2" borderId="20" xfId="5" applyFont="1" applyFill="1" applyBorder="1" applyAlignment="1">
      <alignment horizontal="center" vertical="center" wrapText="1"/>
    </xf>
    <xf numFmtId="0" fontId="5" fillId="2" borderId="21" xfId="5" applyFont="1" applyFill="1" applyBorder="1" applyAlignment="1">
      <alignment horizontal="left" vertical="center" shrinkToFit="1"/>
    </xf>
    <xf numFmtId="0" fontId="5" fillId="5" borderId="19" xfId="5" applyFont="1" applyFill="1" applyBorder="1" applyAlignment="1">
      <alignment horizontal="center" vertical="center"/>
    </xf>
    <xf numFmtId="0" fontId="5" fillId="2" borderId="26" xfId="5" applyFont="1" applyFill="1" applyBorder="1" applyAlignment="1">
      <alignment horizontal="center" vertical="center" wrapText="1"/>
    </xf>
    <xf numFmtId="0" fontId="5" fillId="2" borderId="27" xfId="5" applyFont="1" applyFill="1" applyBorder="1" applyAlignment="1">
      <alignment horizontal="left" vertical="center" shrinkToFit="1"/>
    </xf>
    <xf numFmtId="0" fontId="5" fillId="5" borderId="25" xfId="5" applyFont="1" applyFill="1" applyBorder="1" applyAlignment="1">
      <alignment horizontal="center" vertical="center"/>
    </xf>
    <xf numFmtId="0" fontId="5" fillId="2" borderId="23" xfId="5" applyFont="1" applyFill="1" applyBorder="1" applyAlignment="1">
      <alignment horizontal="center" vertical="center" wrapText="1"/>
    </xf>
    <xf numFmtId="0" fontId="5" fillId="2" borderId="24" xfId="5" applyFont="1" applyFill="1" applyBorder="1" applyAlignment="1">
      <alignment horizontal="left" vertical="center" shrinkToFit="1"/>
    </xf>
    <xf numFmtId="0" fontId="24" fillId="2" borderId="22" xfId="5" applyFont="1" applyFill="1" applyBorder="1" applyAlignment="1">
      <alignment vertical="center" wrapText="1"/>
    </xf>
    <xf numFmtId="0" fontId="5" fillId="5" borderId="22" xfId="5" applyFont="1" applyFill="1" applyBorder="1" applyAlignment="1">
      <alignment horizontal="center" vertical="center"/>
    </xf>
    <xf numFmtId="0" fontId="5" fillId="7" borderId="31" xfId="5" applyFont="1" applyFill="1" applyBorder="1" applyAlignment="1">
      <alignment vertical="center" wrapText="1"/>
    </xf>
    <xf numFmtId="0" fontId="5" fillId="2" borderId="38" xfId="5" applyFont="1" applyFill="1" applyBorder="1" applyAlignment="1">
      <alignment horizontal="left" vertical="center" shrinkToFit="1"/>
    </xf>
    <xf numFmtId="0" fontId="5" fillId="0" borderId="26" xfId="0" applyFont="1" applyBorder="1" applyAlignment="1">
      <alignment horizontal="center" vertical="center"/>
    </xf>
    <xf numFmtId="0" fontId="5" fillId="5" borderId="31" xfId="5" applyFont="1" applyFill="1" applyBorder="1" applyAlignment="1">
      <alignment horizontal="center" vertical="center"/>
    </xf>
    <xf numFmtId="0" fontId="5" fillId="2" borderId="37" xfId="5" applyFont="1" applyFill="1" applyBorder="1" applyAlignment="1">
      <alignment vertical="top" shrinkToFit="1"/>
    </xf>
    <xf numFmtId="0" fontId="5" fillId="0" borderId="49" xfId="5" applyFont="1" applyBorder="1" applyAlignment="1">
      <alignment vertical="center" wrapText="1"/>
    </xf>
    <xf numFmtId="0" fontId="24" fillId="2" borderId="19" xfId="5" applyFont="1" applyFill="1" applyBorder="1" applyAlignment="1">
      <alignment horizontal="left" vertical="center" wrapText="1"/>
    </xf>
    <xf numFmtId="0" fontId="5" fillId="7" borderId="25" xfId="5" applyFont="1" applyFill="1" applyBorder="1" applyAlignment="1">
      <alignment vertical="center" wrapText="1"/>
    </xf>
    <xf numFmtId="0" fontId="5" fillId="2" borderId="19" xfId="6" applyFont="1" applyFill="1" applyBorder="1" applyAlignment="1">
      <alignment vertical="center" wrapText="1"/>
    </xf>
    <xf numFmtId="0" fontId="5" fillId="2" borderId="25" xfId="6" applyFont="1" applyFill="1" applyBorder="1" applyAlignment="1">
      <alignment vertical="center" wrapText="1" shrinkToFit="1"/>
    </xf>
    <xf numFmtId="0" fontId="5" fillId="2" borderId="32" xfId="6" applyFont="1" applyFill="1" applyBorder="1" applyAlignment="1">
      <alignment vertical="center" wrapText="1"/>
    </xf>
    <xf numFmtId="0" fontId="5" fillId="2" borderId="47" xfId="0" applyFont="1" applyFill="1" applyBorder="1" applyAlignment="1">
      <alignment vertical="center" wrapText="1"/>
    </xf>
    <xf numFmtId="0" fontId="5" fillId="0" borderId="45" xfId="0" applyFont="1" applyBorder="1" applyAlignment="1">
      <alignment vertical="center" shrinkToFit="1"/>
    </xf>
    <xf numFmtId="0" fontId="5" fillId="2" borderId="28" xfId="6" applyFont="1" applyFill="1" applyBorder="1" applyAlignment="1">
      <alignment vertical="center" wrapText="1"/>
    </xf>
    <xf numFmtId="0" fontId="5" fillId="2" borderId="25" xfId="6" applyFont="1" applyFill="1" applyBorder="1" applyAlignment="1">
      <alignment vertical="center" shrinkToFit="1"/>
    </xf>
    <xf numFmtId="0" fontId="5" fillId="0" borderId="31" xfId="0" applyFont="1" applyBorder="1" applyAlignment="1">
      <alignment vertical="center" wrapText="1"/>
    </xf>
    <xf numFmtId="0" fontId="5" fillId="0" borderId="37" xfId="0" applyFont="1" applyBorder="1" applyAlignment="1">
      <alignment vertical="center" wrapText="1"/>
    </xf>
    <xf numFmtId="0" fontId="24" fillId="0" borderId="37" xfId="0" applyFont="1" applyBorder="1" applyAlignment="1">
      <alignment horizontal="left" vertical="center" wrapText="1"/>
    </xf>
    <xf numFmtId="0" fontId="30" fillId="0" borderId="0" xfId="4" applyFont="1" applyAlignment="1">
      <alignment vertical="center" shrinkToFit="1"/>
    </xf>
    <xf numFmtId="0" fontId="30" fillId="0" borderId="0" xfId="4" applyFont="1">
      <alignment vertical="center"/>
    </xf>
    <xf numFmtId="0" fontId="21" fillId="0" borderId="66" xfId="4" applyFont="1" applyBorder="1" applyAlignment="1">
      <alignment vertical="top" wrapText="1"/>
    </xf>
    <xf numFmtId="0" fontId="23" fillId="0" borderId="83" xfId="4" applyFont="1" applyBorder="1" applyAlignment="1">
      <alignment horizontal="center" vertical="top" shrinkToFit="1"/>
    </xf>
    <xf numFmtId="0" fontId="23" fillId="0" borderId="48" xfId="4" applyFont="1" applyBorder="1" applyAlignment="1">
      <alignment vertical="center" shrinkToFit="1"/>
    </xf>
    <xf numFmtId="0" fontId="23" fillId="0" borderId="0" xfId="4" applyFont="1">
      <alignment vertical="center"/>
    </xf>
    <xf numFmtId="0" fontId="23" fillId="0" borderId="57" xfId="4" applyFont="1" applyBorder="1">
      <alignment vertical="center"/>
    </xf>
    <xf numFmtId="0" fontId="22" fillId="0" borderId="48" xfId="4" applyFont="1" applyBorder="1" applyAlignment="1">
      <alignment vertical="top" wrapText="1"/>
    </xf>
    <xf numFmtId="0" fontId="22" fillId="0" borderId="77" xfId="4" applyFont="1" applyBorder="1" applyAlignment="1">
      <alignment vertical="center" shrinkToFit="1"/>
    </xf>
    <xf numFmtId="0" fontId="22" fillId="0" borderId="78" xfId="4" applyFont="1" applyBorder="1">
      <alignment vertical="center"/>
    </xf>
    <xf numFmtId="0" fontId="22" fillId="0" borderId="79" xfId="4" applyFont="1" applyBorder="1">
      <alignment vertical="center"/>
    </xf>
    <xf numFmtId="0" fontId="21" fillId="0" borderId="67" xfId="4" applyFont="1" applyBorder="1">
      <alignment vertical="center"/>
    </xf>
    <xf numFmtId="0" fontId="21" fillId="0" borderId="37" xfId="4" applyFont="1" applyBorder="1">
      <alignment vertical="center"/>
    </xf>
    <xf numFmtId="0" fontId="0" fillId="9" borderId="0" xfId="0" applyFill="1"/>
    <xf numFmtId="0" fontId="32" fillId="0" borderId="0" xfId="16" applyFont="1">
      <alignment vertical="center"/>
    </xf>
    <xf numFmtId="0" fontId="32" fillId="0" borderId="0" xfId="16" applyFont="1" applyAlignment="1">
      <alignment horizontal="left" vertical="center"/>
    </xf>
    <xf numFmtId="0" fontId="33" fillId="0" borderId="0" xfId="16" applyFont="1" applyAlignment="1">
      <alignment horizontal="left" vertical="center"/>
    </xf>
    <xf numFmtId="0" fontId="34" fillId="0" borderId="0" xfId="16" applyFont="1" applyAlignment="1">
      <alignment horizontal="left" vertical="center"/>
    </xf>
    <xf numFmtId="0" fontId="33" fillId="0" borderId="0" xfId="16" applyFont="1" applyAlignment="1">
      <alignment horizontal="right" vertical="center"/>
    </xf>
    <xf numFmtId="0" fontId="33" fillId="0" borderId="0" xfId="16" applyFont="1">
      <alignment vertical="center"/>
    </xf>
    <xf numFmtId="0" fontId="33" fillId="7" borderId="0" xfId="16" applyFont="1" applyFill="1">
      <alignment vertical="center"/>
    </xf>
    <xf numFmtId="0" fontId="33" fillId="7" borderId="0" xfId="16" applyFont="1" applyFill="1" applyAlignment="1">
      <alignment horizontal="center" vertical="center"/>
    </xf>
    <xf numFmtId="0" fontId="32" fillId="7" borderId="0" xfId="16" quotePrefix="1" applyFont="1" applyFill="1">
      <alignment vertical="center"/>
    </xf>
    <xf numFmtId="0" fontId="33" fillId="0" borderId="0" xfId="16" applyFont="1" applyAlignment="1">
      <alignment horizontal="center" vertical="center"/>
    </xf>
    <xf numFmtId="0" fontId="32" fillId="0" borderId="0" xfId="16" applyFont="1" applyAlignment="1">
      <alignment horizontal="right" vertical="center"/>
    </xf>
    <xf numFmtId="0" fontId="32" fillId="0" borderId="0" xfId="16" applyFont="1" applyAlignment="1">
      <alignment horizontal="center" vertical="center"/>
    </xf>
    <xf numFmtId="0" fontId="32" fillId="7" borderId="0" xfId="16" applyFont="1" applyFill="1">
      <alignment vertical="center"/>
    </xf>
    <xf numFmtId="0" fontId="36" fillId="0" borderId="0" xfId="16" applyFont="1">
      <alignment vertical="center"/>
    </xf>
    <xf numFmtId="0" fontId="32" fillId="7" borderId="0" xfId="16" applyFont="1" applyFill="1" applyAlignment="1">
      <alignment horizontal="center" vertical="center"/>
    </xf>
    <xf numFmtId="20" fontId="32" fillId="7" borderId="0" xfId="16" applyNumberFormat="1" applyFont="1" applyFill="1">
      <alignment vertical="center"/>
    </xf>
    <xf numFmtId="0" fontId="32" fillId="7" borderId="0" xfId="16" applyFont="1" applyFill="1" applyAlignment="1">
      <alignment horizontal="right" vertical="center"/>
    </xf>
    <xf numFmtId="178" fontId="32" fillId="7" borderId="0" xfId="16" applyNumberFormat="1" applyFont="1" applyFill="1">
      <alignment vertical="center"/>
    </xf>
    <xf numFmtId="0" fontId="32" fillId="7" borderId="0" xfId="16" applyFont="1" applyFill="1" applyAlignment="1">
      <alignment horizontal="left" vertical="center"/>
    </xf>
    <xf numFmtId="178" fontId="32" fillId="0" borderId="0" xfId="16" applyNumberFormat="1" applyFont="1">
      <alignment vertical="center"/>
    </xf>
    <xf numFmtId="20" fontId="32" fillId="0" borderId="0" xfId="16" applyNumberFormat="1" applyFont="1">
      <alignment vertical="center"/>
    </xf>
    <xf numFmtId="0" fontId="36" fillId="0" borderId="0" xfId="16" applyFont="1" applyAlignment="1">
      <alignment horizontal="left" vertical="center"/>
    </xf>
    <xf numFmtId="1" fontId="32" fillId="7" borderId="0" xfId="16" applyNumberFormat="1" applyFont="1" applyFill="1">
      <alignment vertical="center"/>
    </xf>
    <xf numFmtId="0" fontId="36" fillId="0" borderId="0" xfId="16" applyFont="1" applyAlignment="1">
      <alignment horizontal="right" vertical="center"/>
    </xf>
    <xf numFmtId="0" fontId="36" fillId="0" borderId="0" xfId="16" applyFont="1" applyAlignment="1"/>
    <xf numFmtId="0" fontId="36" fillId="0" borderId="0" xfId="16" applyFont="1" applyAlignment="1">
      <alignment horizontal="center" vertical="center"/>
    </xf>
    <xf numFmtId="0" fontId="37" fillId="7" borderId="0" xfId="16" applyFont="1" applyFill="1">
      <alignment vertical="center"/>
    </xf>
    <xf numFmtId="0" fontId="37" fillId="0" borderId="0" xfId="16" applyFont="1">
      <alignment vertical="center"/>
    </xf>
    <xf numFmtId="0" fontId="36" fillId="0" borderId="0" xfId="16" applyFont="1" applyAlignment="1">
      <alignment horizontal="left"/>
    </xf>
    <xf numFmtId="0" fontId="37" fillId="0" borderId="0" xfId="16" applyFont="1" applyAlignment="1">
      <alignment horizontal="left" vertical="center"/>
    </xf>
    <xf numFmtId="20" fontId="33" fillId="0" borderId="0" xfId="16" applyNumberFormat="1" applyFont="1">
      <alignment vertical="center"/>
    </xf>
    <xf numFmtId="0" fontId="34" fillId="0" borderId="0" xfId="16" applyFont="1" applyAlignment="1">
      <alignment horizontal="right" vertical="center"/>
    </xf>
    <xf numFmtId="0" fontId="38" fillId="0" borderId="0" xfId="16" applyFont="1" applyAlignment="1"/>
    <xf numFmtId="0" fontId="37" fillId="0" borderId="0" xfId="16" applyFont="1" applyAlignment="1">
      <alignment horizontal="right" vertical="center"/>
    </xf>
    <xf numFmtId="0" fontId="32" fillId="0" borderId="107" xfId="16" applyFont="1" applyBorder="1" applyAlignment="1">
      <alignment horizontal="center" vertical="center" wrapText="1"/>
    </xf>
    <xf numFmtId="0" fontId="32" fillId="0" borderId="57" xfId="16" applyFont="1" applyBorder="1" applyAlignment="1">
      <alignment horizontal="center" vertical="center" wrapText="1"/>
    </xf>
    <xf numFmtId="0" fontId="36" fillId="0" borderId="3" xfId="16" applyFont="1" applyBorder="1" applyAlignment="1">
      <alignment horizontal="center" vertical="center"/>
    </xf>
    <xf numFmtId="0" fontId="36" fillId="0" borderId="4" xfId="16" applyFont="1" applyBorder="1" applyAlignment="1">
      <alignment horizontal="center" vertical="center"/>
    </xf>
    <xf numFmtId="0" fontId="36" fillId="0" borderId="5" xfId="16" applyFont="1" applyBorder="1" applyAlignment="1">
      <alignment horizontal="center" vertical="center"/>
    </xf>
    <xf numFmtId="0" fontId="36" fillId="0" borderId="18" xfId="16" applyFont="1" applyBorder="1" applyAlignment="1">
      <alignment horizontal="center" vertical="center"/>
    </xf>
    <xf numFmtId="0" fontId="32" fillId="0" borderId="114" xfId="16" applyFont="1" applyBorder="1" applyAlignment="1">
      <alignment horizontal="center" vertical="center" wrapText="1"/>
    </xf>
    <xf numFmtId="0" fontId="36" fillId="0" borderId="7" xfId="16" applyFont="1" applyBorder="1" applyAlignment="1">
      <alignment horizontal="center" vertical="center" wrapText="1"/>
    </xf>
    <xf numFmtId="0" fontId="36" fillId="0" borderId="8" xfId="16" applyFont="1" applyBorder="1" applyAlignment="1">
      <alignment horizontal="center" vertical="center" wrapText="1"/>
    </xf>
    <xf numFmtId="0" fontId="36" fillId="0" borderId="9" xfId="16" applyFont="1" applyBorder="1" applyAlignment="1">
      <alignment horizontal="center" vertical="center" wrapText="1"/>
    </xf>
    <xf numFmtId="0" fontId="32" fillId="10" borderId="107" xfId="16" applyFont="1" applyFill="1" applyBorder="1" applyAlignment="1" applyProtection="1">
      <alignment horizontal="center" vertical="center" wrapText="1"/>
      <protection locked="0"/>
    </xf>
    <xf numFmtId="0" fontId="32" fillId="10" borderId="120" xfId="16" applyFont="1" applyFill="1" applyBorder="1" applyAlignment="1" applyProtection="1">
      <alignment horizontal="center" vertical="center" shrinkToFit="1"/>
      <protection locked="0"/>
    </xf>
    <xf numFmtId="0" fontId="32" fillId="10" borderId="19" xfId="16" applyFont="1" applyFill="1" applyBorder="1" applyAlignment="1" applyProtection="1">
      <alignment horizontal="center" vertical="center" shrinkToFit="1"/>
      <protection locked="0"/>
    </xf>
    <xf numFmtId="0" fontId="32" fillId="10" borderId="121" xfId="16" applyFont="1" applyFill="1" applyBorder="1" applyAlignment="1" applyProtection="1">
      <alignment horizontal="center" vertical="center" shrinkToFit="1"/>
      <protection locked="0"/>
    </xf>
    <xf numFmtId="0" fontId="32" fillId="10" borderId="57" xfId="16" applyFont="1" applyFill="1" applyBorder="1" applyAlignment="1" applyProtection="1">
      <alignment horizontal="center" vertical="center" wrapText="1"/>
      <protection locked="0"/>
    </xf>
    <xf numFmtId="179" fontId="32" fillId="0" borderId="128" xfId="16" applyNumberFormat="1" applyFont="1" applyBorder="1" applyAlignment="1">
      <alignment horizontal="center" vertical="center" shrinkToFit="1"/>
    </xf>
    <xf numFmtId="179" fontId="32" fillId="0" borderId="25" xfId="16" applyNumberFormat="1" applyFont="1" applyBorder="1" applyAlignment="1">
      <alignment horizontal="center" vertical="center" shrinkToFit="1"/>
    </xf>
    <xf numFmtId="179" fontId="32" fillId="0" borderId="129" xfId="16" applyNumberFormat="1" applyFont="1" applyBorder="1" applyAlignment="1">
      <alignment horizontal="center" vertical="center" shrinkToFit="1"/>
    </xf>
    <xf numFmtId="0" fontId="32" fillId="10" borderId="10" xfId="16" applyFont="1" applyFill="1" applyBorder="1" applyAlignment="1" applyProtection="1">
      <alignment horizontal="center" vertical="center" wrapText="1"/>
      <protection locked="0"/>
    </xf>
    <xf numFmtId="179" fontId="32" fillId="0" borderId="132" xfId="16" applyNumberFormat="1" applyFont="1" applyBorder="1" applyAlignment="1">
      <alignment horizontal="center" vertical="center" shrinkToFit="1"/>
    </xf>
    <xf numFmtId="179" fontId="32" fillId="0" borderId="22" xfId="16" applyNumberFormat="1" applyFont="1" applyBorder="1" applyAlignment="1">
      <alignment horizontal="center" vertical="center" shrinkToFit="1"/>
    </xf>
    <xf numFmtId="179" fontId="32" fillId="0" borderId="133" xfId="16" applyNumberFormat="1" applyFont="1" applyBorder="1" applyAlignment="1">
      <alignment horizontal="center" vertical="center" shrinkToFit="1"/>
    </xf>
    <xf numFmtId="0" fontId="32" fillId="10" borderId="31" xfId="16" applyFont="1" applyFill="1" applyBorder="1" applyAlignment="1" applyProtection="1">
      <alignment horizontal="center" vertical="center" wrapText="1"/>
      <protection locked="0"/>
    </xf>
    <xf numFmtId="0" fontId="32" fillId="10" borderId="114" xfId="16" applyFont="1" applyFill="1" applyBorder="1" applyAlignment="1" applyProtection="1">
      <alignment horizontal="center" vertical="center" wrapText="1"/>
      <protection locked="0"/>
    </xf>
    <xf numFmtId="0" fontId="37" fillId="7" borderId="145" xfId="16" applyFont="1" applyFill="1" applyBorder="1">
      <alignment vertical="center"/>
    </xf>
    <xf numFmtId="0" fontId="42" fillId="7" borderId="146" xfId="16" applyFont="1" applyFill="1" applyBorder="1" applyAlignment="1">
      <alignment horizontal="center" vertical="center"/>
    </xf>
    <xf numFmtId="0" fontId="37" fillId="7" borderId="146" xfId="16" applyFont="1" applyFill="1" applyBorder="1" applyAlignment="1">
      <alignment horizontal="center" vertical="center" wrapText="1"/>
    </xf>
    <xf numFmtId="0" fontId="37" fillId="7" borderId="146" xfId="16" applyFont="1" applyFill="1" applyBorder="1" applyAlignment="1">
      <alignment horizontal="center" vertical="center" shrinkToFit="1"/>
    </xf>
    <xf numFmtId="0" fontId="41" fillId="7" borderId="146" xfId="16" applyFont="1" applyFill="1" applyBorder="1" applyAlignment="1">
      <alignment horizontal="center" vertical="center" wrapText="1"/>
    </xf>
    <xf numFmtId="1" fontId="37" fillId="7" borderId="146" xfId="16" applyNumberFormat="1" applyFont="1" applyFill="1" applyBorder="1" applyAlignment="1">
      <alignment horizontal="center" vertical="center" wrapText="1"/>
    </xf>
    <xf numFmtId="0" fontId="37" fillId="7" borderId="147" xfId="16" applyFont="1" applyFill="1" applyBorder="1" applyAlignment="1">
      <alignment horizontal="center" vertical="center" wrapText="1"/>
    </xf>
    <xf numFmtId="0" fontId="36" fillId="0" borderId="89" xfId="16" applyFont="1" applyBorder="1">
      <alignment vertical="center"/>
    </xf>
    <xf numFmtId="0" fontId="36" fillId="0" borderId="90" xfId="16" applyFont="1" applyBorder="1" applyAlignment="1">
      <alignment vertical="center" wrapText="1"/>
    </xf>
    <xf numFmtId="0" fontId="36" fillId="0" borderId="1" xfId="16" applyFont="1" applyBorder="1" applyAlignment="1">
      <alignment vertical="center" wrapText="1"/>
    </xf>
    <xf numFmtId="0" fontId="36" fillId="0" borderId="148" xfId="16" applyFont="1" applyBorder="1" applyAlignment="1">
      <alignment vertical="center" wrapText="1"/>
    </xf>
    <xf numFmtId="179" fontId="36" fillId="7" borderId="149" xfId="16" applyNumberFormat="1" applyFont="1" applyFill="1" applyBorder="1" applyAlignment="1">
      <alignment horizontal="center" vertical="center" shrinkToFit="1"/>
    </xf>
    <xf numFmtId="179" fontId="36" fillId="7" borderId="150" xfId="16" applyNumberFormat="1" applyFont="1" applyFill="1" applyBorder="1" applyAlignment="1">
      <alignment horizontal="center" vertical="center" shrinkToFit="1"/>
    </xf>
    <xf numFmtId="179" fontId="36" fillId="7" borderId="151" xfId="16" applyNumberFormat="1" applyFont="1" applyFill="1" applyBorder="1" applyAlignment="1">
      <alignment horizontal="center" vertical="center" shrinkToFit="1"/>
    </xf>
    <xf numFmtId="0" fontId="36" fillId="0" borderId="109" xfId="16" applyFont="1" applyBorder="1">
      <alignment vertical="center"/>
    </xf>
    <xf numFmtId="0" fontId="36" fillId="0" borderId="0" xfId="16" applyFont="1" applyAlignment="1">
      <alignment vertical="center" wrapText="1"/>
    </xf>
    <xf numFmtId="0" fontId="36" fillId="0" borderId="51" xfId="16" applyFont="1" applyBorder="1" applyAlignment="1">
      <alignment vertical="center" wrapText="1"/>
    </xf>
    <xf numFmtId="0" fontId="36" fillId="0" borderId="47" xfId="16" applyFont="1" applyBorder="1" applyAlignment="1">
      <alignment vertical="center" wrapText="1"/>
    </xf>
    <xf numFmtId="0" fontId="36" fillId="0" borderId="92" xfId="16" applyFont="1" applyBorder="1">
      <alignment vertical="center"/>
    </xf>
    <xf numFmtId="0" fontId="36" fillId="0" borderId="54" xfId="16" applyFont="1" applyBorder="1" applyAlignment="1">
      <alignment vertical="center" wrapText="1"/>
    </xf>
    <xf numFmtId="0" fontId="36" fillId="0" borderId="50" xfId="16" applyFont="1" applyBorder="1" applyAlignment="1">
      <alignment vertical="center" wrapText="1"/>
    </xf>
    <xf numFmtId="0" fontId="36" fillId="0" borderId="162" xfId="16" applyFont="1" applyBorder="1">
      <alignment vertical="center"/>
    </xf>
    <xf numFmtId="0" fontId="36" fillId="0" borderId="96" xfId="16" applyFont="1" applyBorder="1" applyAlignment="1">
      <alignment vertical="center" wrapText="1"/>
    </xf>
    <xf numFmtId="179" fontId="36" fillId="11" borderId="7" xfId="16" applyNumberFormat="1" applyFont="1" applyFill="1" applyBorder="1" applyAlignment="1" applyProtection="1">
      <alignment horizontal="center" vertical="center" shrinkToFit="1"/>
      <protection locked="0"/>
    </xf>
    <xf numFmtId="179" fontId="36" fillId="11" borderId="8" xfId="16" applyNumberFormat="1" applyFont="1" applyFill="1" applyBorder="1" applyAlignment="1" applyProtection="1">
      <alignment horizontal="center" vertical="center" shrinkToFit="1"/>
      <protection locked="0"/>
    </xf>
    <xf numFmtId="179" fontId="36" fillId="11" borderId="9" xfId="16" applyNumberFormat="1" applyFont="1" applyFill="1" applyBorder="1" applyAlignment="1" applyProtection="1">
      <alignment horizontal="center" vertical="center" shrinkToFit="1"/>
      <protection locked="0"/>
    </xf>
    <xf numFmtId="0" fontId="38" fillId="0" borderId="0" xfId="16" applyFont="1">
      <alignment vertical="center"/>
    </xf>
    <xf numFmtId="0" fontId="37" fillId="0" borderId="0" xfId="16" applyFont="1" applyAlignment="1">
      <alignment vertical="center" shrinkToFit="1"/>
    </xf>
    <xf numFmtId="0" fontId="40" fillId="0" borderId="0" xfId="16" applyFont="1" applyAlignment="1">
      <alignment vertical="center" shrinkToFit="1"/>
    </xf>
    <xf numFmtId="0" fontId="37" fillId="0" borderId="0" xfId="16" applyFont="1" applyAlignment="1">
      <alignment vertical="center" wrapText="1"/>
    </xf>
    <xf numFmtId="0" fontId="36" fillId="0" borderId="0" xfId="16" applyFont="1" applyAlignment="1">
      <alignment horizontal="justify" vertical="center" wrapText="1"/>
    </xf>
    <xf numFmtId="0" fontId="37" fillId="0" borderId="0" xfId="16" applyFont="1" applyAlignment="1">
      <alignment vertical="center" textRotation="90"/>
    </xf>
    <xf numFmtId="0" fontId="43" fillId="7" borderId="0" xfId="16" applyFont="1" applyFill="1" applyAlignment="1">
      <alignment horizontal="left" vertical="center"/>
    </xf>
    <xf numFmtId="0" fontId="44" fillId="7" borderId="0" xfId="16" applyFont="1" applyFill="1" applyAlignment="1">
      <alignment horizontal="center" vertical="center"/>
    </xf>
    <xf numFmtId="0" fontId="44" fillId="7" borderId="0" xfId="16" applyFont="1" applyFill="1">
      <alignment vertical="center"/>
    </xf>
    <xf numFmtId="0" fontId="44" fillId="7" borderId="0" xfId="16" applyFont="1" applyFill="1" applyAlignment="1">
      <alignment horizontal="left" vertical="center"/>
    </xf>
    <xf numFmtId="0" fontId="45" fillId="7" borderId="0" xfId="16" applyFont="1" applyFill="1">
      <alignment vertical="center"/>
    </xf>
    <xf numFmtId="0" fontId="45" fillId="7" borderId="0" xfId="16" applyFont="1" applyFill="1" applyAlignment="1">
      <alignment horizontal="left" vertical="center"/>
    </xf>
    <xf numFmtId="0" fontId="44" fillId="11" borderId="4" xfId="16" applyFont="1" applyFill="1" applyBorder="1" applyAlignment="1" applyProtection="1">
      <alignment horizontal="center" vertical="center"/>
      <protection locked="0"/>
    </xf>
    <xf numFmtId="20" fontId="44" fillId="11" borderId="4" xfId="16" applyNumberFormat="1" applyFont="1" applyFill="1" applyBorder="1" applyAlignment="1" applyProtection="1">
      <alignment horizontal="center" vertical="center"/>
      <protection locked="0"/>
    </xf>
    <xf numFmtId="0" fontId="44" fillId="7" borderId="4" xfId="16" applyFont="1" applyFill="1" applyBorder="1" applyAlignment="1">
      <alignment horizontal="center" vertical="center"/>
    </xf>
    <xf numFmtId="180" fontId="44" fillId="7" borderId="4" xfId="16" applyNumberFormat="1" applyFont="1" applyFill="1" applyBorder="1" applyAlignment="1">
      <alignment horizontal="center" vertical="center"/>
    </xf>
    <xf numFmtId="0" fontId="44" fillId="11" borderId="4" xfId="16" applyFont="1" applyFill="1" applyBorder="1" applyAlignment="1" applyProtection="1">
      <alignment horizontal="left" vertical="center"/>
      <protection locked="0"/>
    </xf>
    <xf numFmtId="0" fontId="44" fillId="7" borderId="4" xfId="17" applyNumberFormat="1" applyFont="1" applyFill="1" applyBorder="1" applyAlignment="1">
      <alignment horizontal="center" vertical="center"/>
    </xf>
    <xf numFmtId="20" fontId="44" fillId="7" borderId="4" xfId="16" applyNumberFormat="1" applyFont="1" applyFill="1" applyBorder="1" applyAlignment="1">
      <alignment horizontal="center" vertical="center"/>
    </xf>
    <xf numFmtId="0" fontId="46" fillId="7" borderId="0" xfId="16" applyFont="1" applyFill="1" applyAlignment="1">
      <alignment horizontal="left" vertical="center"/>
    </xf>
    <xf numFmtId="0" fontId="32" fillId="7" borderId="0" xfId="16" applyFont="1" applyFill="1" applyProtection="1">
      <alignment vertical="center"/>
      <protection locked="0"/>
    </xf>
    <xf numFmtId="0" fontId="1" fillId="7" borderId="0" xfId="16" applyFill="1">
      <alignment vertical="center"/>
    </xf>
    <xf numFmtId="0" fontId="37" fillId="7" borderId="0" xfId="16" applyFont="1" applyFill="1" applyAlignment="1">
      <alignment horizontal="left" vertical="center"/>
    </xf>
    <xf numFmtId="0" fontId="34" fillId="7" borderId="0" xfId="16" applyFont="1" applyFill="1" applyAlignment="1">
      <alignment horizontal="left" vertical="center"/>
    </xf>
    <xf numFmtId="0" fontId="37" fillId="11" borderId="4" xfId="16" applyFont="1" applyFill="1" applyBorder="1" applyAlignment="1">
      <alignment horizontal="left" vertical="center"/>
    </xf>
    <xf numFmtId="0" fontId="37" fillId="10" borderId="4" xfId="16" applyFont="1" applyFill="1" applyBorder="1" applyAlignment="1">
      <alignment horizontal="left" vertical="center"/>
    </xf>
    <xf numFmtId="0" fontId="47" fillId="7" borderId="0" xfId="16" applyFont="1" applyFill="1" applyAlignment="1">
      <alignment horizontal="left" vertical="center"/>
    </xf>
    <xf numFmtId="0" fontId="37" fillId="7" borderId="0" xfId="16" applyFont="1" applyFill="1" applyAlignment="1">
      <alignment horizontal="center" vertical="center"/>
    </xf>
    <xf numFmtId="0" fontId="37" fillId="7" borderId="4" xfId="16" applyFont="1" applyFill="1" applyBorder="1" applyAlignment="1">
      <alignment horizontal="center" vertical="center"/>
    </xf>
    <xf numFmtId="0" fontId="37" fillId="7" borderId="4" xfId="16" applyFont="1" applyFill="1" applyBorder="1" applyAlignment="1">
      <alignment horizontal="left" vertical="center"/>
    </xf>
    <xf numFmtId="0" fontId="48" fillId="7" borderId="0" xfId="16" applyFont="1" applyFill="1">
      <alignment vertical="center"/>
    </xf>
    <xf numFmtId="0" fontId="48" fillId="7" borderId="0" xfId="16" applyFont="1" applyFill="1" applyAlignment="1">
      <alignment horizontal="left" vertical="center"/>
    </xf>
    <xf numFmtId="0" fontId="38" fillId="7" borderId="0" xfId="16" applyFont="1" applyFill="1">
      <alignment vertical="center"/>
    </xf>
    <xf numFmtId="0" fontId="48" fillId="7" borderId="0" xfId="16" applyFont="1" applyFill="1" applyAlignment="1">
      <alignment vertical="center" shrinkToFit="1"/>
    </xf>
    <xf numFmtId="0" fontId="37" fillId="7" borderId="0" xfId="16" applyFont="1" applyFill="1" applyAlignment="1">
      <alignment vertical="center" wrapText="1"/>
    </xf>
    <xf numFmtId="0" fontId="51" fillId="7" borderId="0" xfId="16" applyFont="1" applyFill="1">
      <alignment vertical="center"/>
    </xf>
    <xf numFmtId="0" fontId="52" fillId="7" borderId="0" xfId="16" applyFont="1" applyFill="1">
      <alignment vertical="center"/>
    </xf>
    <xf numFmtId="0" fontId="32" fillId="7" borderId="4" xfId="16" applyFont="1" applyFill="1" applyBorder="1" applyAlignment="1">
      <alignment horizontal="center" vertical="center"/>
    </xf>
    <xf numFmtId="0" fontId="32" fillId="7" borderId="4" xfId="16" applyFont="1" applyFill="1" applyBorder="1">
      <alignment vertical="center"/>
    </xf>
    <xf numFmtId="0" fontId="32" fillId="7" borderId="4" xfId="16" applyFont="1" applyFill="1" applyBorder="1" applyAlignment="1">
      <alignment vertical="center" shrinkToFit="1"/>
    </xf>
    <xf numFmtId="0" fontId="52" fillId="7" borderId="169" xfId="16" applyFont="1" applyFill="1" applyBorder="1" applyAlignment="1">
      <alignment horizontal="center" vertical="center"/>
    </xf>
    <xf numFmtId="0" fontId="53" fillId="7" borderId="170" xfId="16" applyFont="1" applyFill="1" applyBorder="1" applyAlignment="1">
      <alignment horizontal="center" vertical="center"/>
    </xf>
    <xf numFmtId="0" fontId="53" fillId="7" borderId="171" xfId="16" applyFont="1" applyFill="1" applyBorder="1" applyAlignment="1">
      <alignment horizontal="center" vertical="center"/>
    </xf>
    <xf numFmtId="0" fontId="53" fillId="7" borderId="172" xfId="16" applyFont="1" applyFill="1" applyBorder="1" applyAlignment="1">
      <alignment horizontal="center" vertical="center"/>
    </xf>
    <xf numFmtId="0" fontId="52" fillId="7" borderId="171" xfId="16" applyFont="1" applyFill="1" applyBorder="1" applyAlignment="1">
      <alignment horizontal="center" vertical="center"/>
    </xf>
    <xf numFmtId="0" fontId="52" fillId="7" borderId="173" xfId="16" applyFont="1" applyFill="1" applyBorder="1" applyAlignment="1">
      <alignment horizontal="center" vertical="center"/>
    </xf>
    <xf numFmtId="0" fontId="53" fillId="7" borderId="94" xfId="16" applyFont="1" applyFill="1" applyBorder="1">
      <alignment vertical="center"/>
    </xf>
    <xf numFmtId="0" fontId="53" fillId="7" borderId="95" xfId="16" applyFont="1" applyFill="1" applyBorder="1">
      <alignment vertical="center"/>
    </xf>
    <xf numFmtId="0" fontId="53" fillId="7" borderId="98" xfId="16" applyFont="1" applyFill="1" applyBorder="1">
      <alignment vertical="center"/>
    </xf>
    <xf numFmtId="0" fontId="52" fillId="7" borderId="95" xfId="16" applyFont="1" applyFill="1" applyBorder="1">
      <alignment vertical="center"/>
    </xf>
    <xf numFmtId="0" fontId="52" fillId="7" borderId="100" xfId="16" applyFont="1" applyFill="1" applyBorder="1">
      <alignment vertical="center"/>
    </xf>
    <xf numFmtId="0" fontId="53" fillId="7" borderId="3" xfId="16" applyFont="1" applyFill="1" applyBorder="1">
      <alignment vertical="center"/>
    </xf>
    <xf numFmtId="0" fontId="52" fillId="7" borderId="4" xfId="16" applyFont="1" applyFill="1" applyBorder="1">
      <alignment vertical="center"/>
    </xf>
    <xf numFmtId="0" fontId="53" fillId="7" borderId="6" xfId="16" applyFont="1" applyFill="1" applyBorder="1">
      <alignment vertical="center"/>
    </xf>
    <xf numFmtId="0" fontId="53" fillId="7" borderId="4" xfId="16" applyFont="1" applyFill="1" applyBorder="1">
      <alignment vertical="center"/>
    </xf>
    <xf numFmtId="0" fontId="53" fillId="7" borderId="5" xfId="16" applyFont="1" applyFill="1" applyBorder="1">
      <alignment vertical="center"/>
    </xf>
    <xf numFmtId="0" fontId="52" fillId="7" borderId="5" xfId="16" applyFont="1" applyFill="1" applyBorder="1">
      <alignment vertical="center"/>
    </xf>
    <xf numFmtId="0" fontId="52" fillId="7" borderId="7" xfId="16" applyFont="1" applyFill="1" applyBorder="1">
      <alignment vertical="center"/>
    </xf>
    <xf numFmtId="0" fontId="52" fillId="7" borderId="8" xfId="16" applyFont="1" applyFill="1" applyBorder="1">
      <alignment vertical="center"/>
    </xf>
    <xf numFmtId="0" fontId="52" fillId="7" borderId="9" xfId="16" applyFont="1" applyFill="1" applyBorder="1">
      <alignment vertical="center"/>
    </xf>
    <xf numFmtId="0" fontId="54" fillId="7" borderId="0" xfId="16" applyFont="1" applyFill="1">
      <alignment vertical="center"/>
    </xf>
    <xf numFmtId="0" fontId="27" fillId="0" borderId="66" xfId="4" applyFont="1" applyBorder="1" applyAlignment="1">
      <alignment vertical="top" wrapText="1"/>
    </xf>
    <xf numFmtId="0" fontId="5" fillId="2" borderId="37" xfId="14" applyFont="1" applyFill="1" applyBorder="1" applyAlignment="1">
      <alignment vertical="center" wrapText="1"/>
    </xf>
    <xf numFmtId="0" fontId="5" fillId="0" borderId="56" xfId="14" applyFont="1" applyBorder="1" applyAlignment="1">
      <alignment horizontal="center" vertical="center" wrapText="1"/>
    </xf>
    <xf numFmtId="0" fontId="5" fillId="0" borderId="42" xfId="14" applyFont="1" applyBorder="1" applyAlignment="1">
      <alignment horizontal="left" vertical="center" wrapText="1" shrinkToFit="1"/>
    </xf>
    <xf numFmtId="0" fontId="19" fillId="2" borderId="31" xfId="14" applyFont="1" applyFill="1" applyBorder="1" applyAlignment="1">
      <alignment vertical="center" wrapText="1"/>
    </xf>
    <xf numFmtId="0" fontId="24" fillId="2" borderId="31" xfId="14" applyFont="1" applyFill="1" applyBorder="1" applyAlignment="1">
      <alignment vertical="center" wrapText="1"/>
    </xf>
    <xf numFmtId="0" fontId="5" fillId="0" borderId="39" xfId="14" applyFont="1" applyBorder="1" applyAlignment="1">
      <alignment horizontal="left" vertical="center" wrapText="1" shrinkToFit="1"/>
    </xf>
    <xf numFmtId="0" fontId="5" fillId="2" borderId="26" xfId="14" applyFont="1" applyFill="1" applyBorder="1" applyAlignment="1">
      <alignment horizontal="center" vertical="center" wrapText="1"/>
    </xf>
    <xf numFmtId="0" fontId="24" fillId="2" borderId="37" xfId="6" applyFont="1" applyFill="1" applyBorder="1" applyAlignment="1">
      <alignment horizontal="left" vertical="center" wrapText="1"/>
    </xf>
    <xf numFmtId="0" fontId="5" fillId="5" borderId="37" xfId="0" applyFont="1" applyFill="1" applyBorder="1" applyAlignment="1">
      <alignment horizontal="center" vertical="center" wrapText="1"/>
    </xf>
    <xf numFmtId="0" fontId="24" fillId="2" borderId="31" xfId="6" applyFont="1" applyFill="1" applyBorder="1" applyAlignment="1">
      <alignment horizontal="left" vertical="center" wrapText="1"/>
    </xf>
    <xf numFmtId="0" fontId="5" fillId="2" borderId="4" xfId="14" applyFont="1" applyFill="1" applyBorder="1" applyAlignment="1">
      <alignment vertical="top" wrapText="1"/>
    </xf>
    <xf numFmtId="0" fontId="5" fillId="5" borderId="10" xfId="0" applyFont="1" applyFill="1" applyBorder="1" applyAlignment="1">
      <alignment horizontal="center" vertical="center" wrapText="1"/>
    </xf>
    <xf numFmtId="0" fontId="5" fillId="0" borderId="42" xfId="0" applyFont="1" applyBorder="1" applyAlignment="1">
      <alignment horizontal="left" vertical="center" shrinkToFit="1"/>
    </xf>
    <xf numFmtId="0" fontId="5" fillId="0" borderId="4" xfId="14" applyFont="1" applyBorder="1" applyAlignment="1">
      <alignment horizontal="center" vertical="center"/>
    </xf>
    <xf numFmtId="0" fontId="5" fillId="7" borderId="4" xfId="14" applyFont="1" applyFill="1" applyBorder="1" applyAlignment="1">
      <alignment vertical="center" wrapText="1"/>
    </xf>
    <xf numFmtId="0" fontId="24" fillId="2" borderId="10" xfId="14" applyFont="1" applyFill="1" applyBorder="1" applyAlignment="1">
      <alignment vertical="center" wrapText="1"/>
    </xf>
    <xf numFmtId="0" fontId="5" fillId="2" borderId="10" xfId="5" applyFont="1" applyFill="1" applyBorder="1" applyAlignment="1">
      <alignment vertical="center" wrapText="1"/>
    </xf>
    <xf numFmtId="0" fontId="5" fillId="5" borderId="10" xfId="5" applyFont="1" applyFill="1" applyBorder="1" applyAlignment="1">
      <alignment horizontal="center" vertical="center"/>
    </xf>
    <xf numFmtId="0" fontId="5" fillId="5" borderId="25" xfId="0" applyFont="1" applyFill="1" applyBorder="1" applyAlignment="1">
      <alignment horizontal="center" vertical="center" wrapText="1"/>
    </xf>
    <xf numFmtId="0" fontId="5" fillId="2" borderId="31" xfId="14" applyFont="1" applyFill="1" applyBorder="1" applyAlignment="1">
      <alignment vertical="top" wrapText="1"/>
    </xf>
    <xf numFmtId="0" fontId="5" fillId="2" borderId="37" xfId="14" applyFont="1" applyFill="1" applyBorder="1" applyAlignment="1">
      <alignment vertical="top" wrapText="1"/>
    </xf>
    <xf numFmtId="0" fontId="5" fillId="2" borderId="31" xfId="14" applyFont="1" applyFill="1" applyBorder="1" applyAlignment="1">
      <alignment vertical="center" wrapText="1"/>
    </xf>
    <xf numFmtId="0" fontId="23" fillId="0" borderId="82" xfId="4" applyFont="1" applyBorder="1" applyAlignment="1">
      <alignment horizontal="center" vertical="top" shrinkToFit="1"/>
    </xf>
    <xf numFmtId="0" fontId="23" fillId="0" borderId="80" xfId="4" applyFont="1" applyBorder="1" applyAlignment="1">
      <alignment horizontal="center" vertical="top" shrinkToFit="1"/>
    </xf>
    <xf numFmtId="0" fontId="23" fillId="0" borderId="84" xfId="4" applyFont="1" applyBorder="1" applyAlignment="1">
      <alignment horizontal="center" vertical="top" shrinkToFit="1"/>
    </xf>
    <xf numFmtId="0" fontId="23" fillId="0" borderId="81" xfId="4" applyFont="1" applyBorder="1" applyAlignment="1">
      <alignment horizontal="center" vertical="top" shrinkToFit="1"/>
    </xf>
    <xf numFmtId="0" fontId="21" fillId="0" borderId="37" xfId="4" applyFont="1" applyBorder="1" applyAlignment="1">
      <alignment vertical="top" wrapText="1"/>
    </xf>
    <xf numFmtId="0" fontId="22" fillId="0" borderId="0" xfId="4" applyFont="1" applyAlignment="1">
      <alignment vertical="top" wrapText="1"/>
    </xf>
    <xf numFmtId="0" fontId="22" fillId="0" borderId="57" xfId="4" applyFont="1" applyBorder="1" applyAlignment="1">
      <alignment vertical="top" wrapText="1"/>
    </xf>
    <xf numFmtId="0" fontId="23" fillId="0" borderId="48" xfId="4" applyFont="1" applyBorder="1" applyAlignment="1">
      <alignment vertical="top" wrapText="1"/>
    </xf>
    <xf numFmtId="0" fontId="23" fillId="0" borderId="0" xfId="4" applyFont="1" applyAlignment="1">
      <alignment vertical="top" wrapText="1"/>
    </xf>
    <xf numFmtId="0" fontId="23" fillId="0" borderId="57" xfId="4" applyFont="1" applyBorder="1" applyAlignment="1">
      <alignment vertical="top" wrapText="1"/>
    </xf>
    <xf numFmtId="0" fontId="5" fillId="0" borderId="0" xfId="10" applyFont="1">
      <alignment vertical="center"/>
    </xf>
    <xf numFmtId="0" fontId="3" fillId="5" borderId="4" xfId="8" applyFill="1" applyBorder="1" applyAlignment="1">
      <alignment horizontal="center" vertical="center" shrinkToFit="1"/>
    </xf>
    <xf numFmtId="0" fontId="5" fillId="5" borderId="4" xfId="13" applyFont="1" applyFill="1" applyBorder="1" applyAlignment="1">
      <alignment horizontal="center" vertical="center" wrapText="1"/>
    </xf>
    <xf numFmtId="0" fontId="5" fillId="2" borderId="31" xfId="6" applyFont="1" applyFill="1" applyBorder="1" applyAlignment="1">
      <alignment vertical="top" wrapText="1"/>
    </xf>
    <xf numFmtId="0" fontId="5" fillId="2" borderId="31" xfId="5" applyFont="1" applyFill="1" applyBorder="1" applyAlignment="1">
      <alignment horizontal="left" vertical="top" wrapText="1"/>
    </xf>
    <xf numFmtId="0" fontId="5" fillId="0" borderId="31" xfId="0" applyFont="1" applyBorder="1" applyAlignment="1">
      <alignment vertical="top" wrapText="1"/>
    </xf>
    <xf numFmtId="0" fontId="5" fillId="5" borderId="4" xfId="13" applyFont="1" applyFill="1" applyBorder="1" applyAlignment="1">
      <alignment horizontal="center" vertical="center" wrapText="1" shrinkToFit="1"/>
    </xf>
    <xf numFmtId="0" fontId="5" fillId="0" borderId="31" xfId="14" applyFont="1" applyBorder="1" applyAlignment="1">
      <alignment horizontal="left" vertical="center" wrapText="1"/>
    </xf>
    <xf numFmtId="0" fontId="5" fillId="0" borderId="48" xfId="14" applyFont="1" applyBorder="1" applyAlignment="1">
      <alignment vertical="center" wrapText="1"/>
    </xf>
    <xf numFmtId="0" fontId="5" fillId="0" borderId="47" xfId="14" applyFont="1" applyBorder="1" applyAlignment="1">
      <alignment vertical="center" wrapText="1"/>
    </xf>
    <xf numFmtId="0" fontId="5" fillId="7" borderId="31" xfId="14" applyFont="1" applyFill="1" applyBorder="1" applyAlignment="1">
      <alignment vertical="center" wrapText="1"/>
    </xf>
    <xf numFmtId="0" fontId="5" fillId="7" borderId="25" xfId="14" applyFont="1" applyFill="1" applyBorder="1" applyAlignment="1">
      <alignment vertical="center" wrapText="1"/>
    </xf>
    <xf numFmtId="0" fontId="5" fillId="7" borderId="22" xfId="14" applyFont="1" applyFill="1" applyBorder="1" applyAlignment="1">
      <alignment vertical="center" wrapText="1"/>
    </xf>
    <xf numFmtId="0" fontId="5" fillId="7" borderId="37" xfId="14" applyFont="1" applyFill="1" applyBorder="1" applyAlignment="1">
      <alignment vertical="center" wrapText="1"/>
    </xf>
    <xf numFmtId="0" fontId="5" fillId="2" borderId="37" xfId="6" applyFont="1" applyFill="1" applyBorder="1" applyAlignment="1">
      <alignment vertical="center" wrapText="1"/>
    </xf>
    <xf numFmtId="0" fontId="5" fillId="0" borderId="31" xfId="14" applyFont="1" applyBorder="1" applyAlignment="1">
      <alignment vertical="center" wrapText="1"/>
    </xf>
    <xf numFmtId="0" fontId="5" fillId="0" borderId="19" xfId="12" applyFont="1" applyBorder="1" applyAlignment="1">
      <alignment vertical="center" wrapText="1"/>
    </xf>
    <xf numFmtId="0" fontId="5" fillId="0" borderId="32" xfId="12" applyFont="1" applyBorder="1" applyAlignment="1">
      <alignment vertical="center" wrapText="1"/>
    </xf>
    <xf numFmtId="0" fontId="5" fillId="0" borderId="25" xfId="12" applyFont="1" applyBorder="1" applyAlignment="1">
      <alignment vertical="center" wrapText="1"/>
    </xf>
    <xf numFmtId="0" fontId="5" fillId="0" borderId="37" xfId="12" applyFont="1" applyBorder="1" applyAlignment="1">
      <alignment vertical="center" wrapText="1"/>
    </xf>
    <xf numFmtId="0" fontId="5" fillId="0" borderId="10" xfId="12" applyFont="1" applyBorder="1" applyAlignment="1">
      <alignment vertical="center" wrapText="1"/>
    </xf>
    <xf numFmtId="0" fontId="5" fillId="2" borderId="60" xfId="6" applyFont="1" applyFill="1" applyBorder="1" applyAlignment="1">
      <alignment vertical="center" wrapText="1"/>
    </xf>
    <xf numFmtId="0" fontId="5" fillId="2" borderId="56" xfId="6" applyFont="1" applyFill="1" applyBorder="1" applyAlignment="1">
      <alignment horizontal="center" vertical="center" wrapText="1"/>
    </xf>
    <xf numFmtId="0" fontId="5" fillId="0" borderId="20" xfId="12" applyFont="1" applyBorder="1" applyAlignment="1">
      <alignment horizontal="center" vertical="center" wrapText="1"/>
    </xf>
    <xf numFmtId="0" fontId="5" fillId="0" borderId="26" xfId="12" applyFont="1" applyBorder="1" applyAlignment="1">
      <alignment horizontal="center" vertical="center" wrapText="1"/>
    </xf>
    <xf numFmtId="0" fontId="5" fillId="0" borderId="56" xfId="12" applyFont="1" applyBorder="1" applyAlignment="1">
      <alignment horizontal="center" vertical="center" wrapText="1"/>
    </xf>
    <xf numFmtId="0" fontId="5" fillId="0" borderId="36" xfId="12" applyFont="1" applyBorder="1" applyAlignment="1">
      <alignment horizontal="center" vertical="center" wrapText="1"/>
    </xf>
    <xf numFmtId="0" fontId="5" fillId="2" borderId="36" xfId="6" applyFont="1" applyFill="1" applyBorder="1" applyAlignment="1">
      <alignment horizontal="center" vertical="center" wrapText="1"/>
    </xf>
    <xf numFmtId="0" fontId="5" fillId="2" borderId="61" xfId="6" applyFont="1" applyFill="1" applyBorder="1" applyAlignment="1">
      <alignment horizontal="center" vertical="center" wrapText="1"/>
    </xf>
    <xf numFmtId="0" fontId="5" fillId="0" borderId="42" xfId="14" applyFont="1" applyBorder="1" applyAlignment="1">
      <alignment horizontal="left" vertical="center" shrinkToFit="1"/>
    </xf>
    <xf numFmtId="0" fontId="5" fillId="2" borderId="57" xfId="6" applyFont="1" applyFill="1" applyBorder="1" applyAlignment="1">
      <alignment horizontal="left" vertical="center" shrinkToFit="1"/>
    </xf>
    <xf numFmtId="0" fontId="5" fillId="0" borderId="58" xfId="14" applyFont="1" applyBorder="1" applyAlignment="1">
      <alignment horizontal="left" vertical="center" wrapText="1" shrinkToFit="1"/>
    </xf>
    <xf numFmtId="0" fontId="5" fillId="0" borderId="21" xfId="12" applyFont="1" applyBorder="1" applyAlignment="1">
      <alignment horizontal="left" vertical="center" shrinkToFit="1"/>
    </xf>
    <xf numFmtId="0" fontId="5" fillId="0" borderId="27" xfId="12" applyFont="1" applyBorder="1" applyAlignment="1">
      <alignment horizontal="left" vertical="center" shrinkToFit="1"/>
    </xf>
    <xf numFmtId="0" fontId="5" fillId="0" borderId="57" xfId="12" applyFont="1" applyBorder="1" applyAlignment="1">
      <alignment horizontal="left" vertical="center" shrinkToFit="1"/>
    </xf>
    <xf numFmtId="0" fontId="5" fillId="0" borderId="58" xfId="12" applyFont="1" applyBorder="1" applyAlignment="1">
      <alignment horizontal="left" vertical="center" shrinkToFit="1"/>
    </xf>
    <xf numFmtId="0" fontId="5" fillId="2" borderId="58" xfId="6" applyFont="1" applyFill="1" applyBorder="1" applyAlignment="1">
      <alignment horizontal="left" vertical="center" shrinkToFit="1"/>
    </xf>
    <xf numFmtId="0" fontId="5" fillId="2" borderId="62" xfId="6" applyFont="1" applyFill="1" applyBorder="1" applyAlignment="1">
      <alignment horizontal="left" vertical="center" shrinkToFit="1"/>
    </xf>
    <xf numFmtId="0" fontId="5" fillId="5" borderId="4" xfId="10" applyFont="1" applyFill="1" applyBorder="1" applyAlignment="1">
      <alignment horizontal="center" vertical="center" wrapText="1"/>
    </xf>
    <xf numFmtId="0" fontId="5" fillId="2" borderId="19" xfId="5" applyFont="1" applyFill="1" applyBorder="1" applyAlignment="1">
      <alignment vertical="center" wrapText="1"/>
    </xf>
    <xf numFmtId="0" fontId="9" fillId="5" borderId="4" xfId="0" applyFont="1" applyFill="1" applyBorder="1" applyAlignment="1">
      <alignment horizontal="center" vertical="center" wrapText="1"/>
    </xf>
    <xf numFmtId="0" fontId="5" fillId="2" borderId="37" xfId="15" applyFont="1" applyFill="1" applyBorder="1" applyAlignment="1">
      <alignment vertical="top" wrapText="1"/>
    </xf>
    <xf numFmtId="0" fontId="5" fillId="0" borderId="19" xfId="9" applyFont="1" applyBorder="1" applyAlignment="1">
      <alignment vertical="center" wrapText="1"/>
    </xf>
    <xf numFmtId="0" fontId="5" fillId="0" borderId="32" xfId="9" applyFont="1" applyBorder="1" applyAlignment="1">
      <alignment vertical="center" wrapText="1"/>
    </xf>
    <xf numFmtId="0" fontId="5" fillId="0" borderId="37" xfId="15" applyFont="1" applyBorder="1" applyAlignment="1">
      <alignment vertical="center" wrapText="1"/>
    </xf>
    <xf numFmtId="0" fontId="5" fillId="0" borderId="10" xfId="15" applyFont="1" applyBorder="1" applyAlignment="1">
      <alignment vertical="center" wrapText="1"/>
    </xf>
    <xf numFmtId="0" fontId="5" fillId="0" borderId="35" xfId="9" applyFont="1" applyBorder="1" applyAlignment="1">
      <alignment horizontal="center" vertical="center"/>
    </xf>
    <xf numFmtId="0" fontId="5" fillId="0" borderId="26" xfId="9" applyFont="1" applyBorder="1" applyAlignment="1">
      <alignment horizontal="center" vertical="center"/>
    </xf>
    <xf numFmtId="0" fontId="5" fillId="0" borderId="56" xfId="9" applyFont="1" applyBorder="1" applyAlignment="1">
      <alignment horizontal="center" vertical="center"/>
    </xf>
    <xf numFmtId="0" fontId="5" fillId="0" borderId="23" xfId="9" applyFont="1" applyBorder="1" applyAlignment="1">
      <alignment horizontal="center" vertical="center"/>
    </xf>
    <xf numFmtId="0" fontId="5" fillId="0" borderId="53" xfId="9" applyFont="1" applyBorder="1" applyAlignment="1">
      <alignment horizontal="center" vertical="center"/>
    </xf>
    <xf numFmtId="0" fontId="5" fillId="2" borderId="42" xfId="9" applyFont="1" applyFill="1" applyBorder="1" applyAlignment="1">
      <alignment vertical="center" shrinkToFit="1"/>
    </xf>
    <xf numFmtId="0" fontId="5" fillId="2" borderId="27" xfId="9" applyFont="1" applyFill="1" applyBorder="1" applyAlignment="1">
      <alignment vertical="center" shrinkToFit="1"/>
    </xf>
    <xf numFmtId="0" fontId="5" fillId="2" borderId="57" xfId="9" applyFont="1" applyFill="1" applyBorder="1" applyAlignment="1">
      <alignment vertical="center" shrinkToFit="1"/>
    </xf>
    <xf numFmtId="0" fontId="5" fillId="2" borderId="24" xfId="9" applyFont="1" applyFill="1" applyBorder="1" applyAlignment="1">
      <alignment vertical="center" shrinkToFit="1"/>
    </xf>
    <xf numFmtId="0" fontId="5" fillId="0" borderId="40" xfId="9" applyFont="1" applyBorder="1" applyAlignment="1">
      <alignment vertical="center" shrinkToFit="1"/>
    </xf>
    <xf numFmtId="0" fontId="5" fillId="0" borderId="41" xfId="9" applyFont="1" applyBorder="1" applyAlignment="1">
      <alignment vertical="center" shrinkToFit="1"/>
    </xf>
    <xf numFmtId="0" fontId="24" fillId="2" borderId="32" xfId="9" applyFont="1" applyFill="1" applyBorder="1" applyAlignment="1">
      <alignment vertical="center" wrapText="1"/>
    </xf>
    <xf numFmtId="0" fontId="5" fillId="5" borderId="37" xfId="15" applyFont="1" applyFill="1" applyBorder="1" applyAlignment="1">
      <alignment horizontal="center" vertical="center"/>
    </xf>
    <xf numFmtId="0" fontId="23" fillId="0" borderId="0" xfId="4" applyFont="1" applyAlignment="1">
      <alignment vertical="center" shrinkToFit="1"/>
    </xf>
    <xf numFmtId="0" fontId="55" fillId="0" borderId="0" xfId="4" applyFont="1">
      <alignment vertical="center"/>
    </xf>
    <xf numFmtId="0" fontId="21" fillId="0" borderId="0" xfId="4" applyFont="1">
      <alignment vertical="center"/>
    </xf>
    <xf numFmtId="0" fontId="23" fillId="0" borderId="0" xfId="4" applyFont="1" applyAlignment="1">
      <alignment horizontal="center" vertical="center"/>
    </xf>
    <xf numFmtId="0" fontId="56" fillId="0" borderId="68" xfId="4" applyFont="1" applyBorder="1" applyAlignment="1">
      <alignment horizontal="center" vertical="center" shrinkToFit="1"/>
    </xf>
    <xf numFmtId="0" fontId="58" fillId="0" borderId="69" xfId="4" applyFont="1" applyBorder="1" applyAlignment="1">
      <alignment horizontal="center" vertical="center" shrinkToFit="1"/>
    </xf>
    <xf numFmtId="0" fontId="58" fillId="0" borderId="70" xfId="4" applyFont="1" applyBorder="1" applyAlignment="1">
      <alignment horizontal="center" vertical="center" wrapText="1" shrinkToFit="1"/>
    </xf>
    <xf numFmtId="0" fontId="5" fillId="0" borderId="6" xfId="4" applyFont="1" applyBorder="1">
      <alignment vertical="center"/>
    </xf>
    <xf numFmtId="0" fontId="23" fillId="0" borderId="51" xfId="4" applyFont="1" applyBorder="1">
      <alignment vertical="center"/>
    </xf>
    <xf numFmtId="0" fontId="22" fillId="0" borderId="51" xfId="4" applyFont="1" applyBorder="1" applyAlignment="1">
      <alignment vertical="center" shrinkToFit="1"/>
    </xf>
    <xf numFmtId="0" fontId="22" fillId="0" borderId="51" xfId="4" applyFont="1" applyBorder="1">
      <alignment vertical="center"/>
    </xf>
    <xf numFmtId="0" fontId="21" fillId="0" borderId="51" xfId="4" applyFont="1" applyBorder="1">
      <alignment vertical="center"/>
    </xf>
    <xf numFmtId="0" fontId="23" fillId="0" borderId="51" xfId="4" applyFont="1" applyBorder="1" applyAlignment="1">
      <alignment vertical="center" shrinkToFit="1"/>
    </xf>
    <xf numFmtId="0" fontId="21" fillId="0" borderId="18" xfId="4" applyFont="1" applyBorder="1">
      <alignment vertical="center"/>
    </xf>
    <xf numFmtId="0" fontId="23" fillId="0" borderId="71" xfId="4" applyFont="1" applyBorder="1" applyAlignment="1">
      <alignment horizontal="center" vertical="top" shrinkToFit="1"/>
    </xf>
    <xf numFmtId="0" fontId="23" fillId="0" borderId="55" xfId="4" applyFont="1" applyBorder="1" applyAlignment="1">
      <alignment horizontal="center" vertical="top" shrinkToFit="1"/>
    </xf>
    <xf numFmtId="0" fontId="23" fillId="0" borderId="72" xfId="4" applyFont="1" applyBorder="1" applyAlignment="1">
      <alignment horizontal="center" vertical="top" shrinkToFit="1"/>
    </xf>
    <xf numFmtId="0" fontId="23" fillId="0" borderId="0" xfId="4" quotePrefix="1" applyFont="1" applyAlignment="1">
      <alignment vertical="top" shrinkToFit="1"/>
    </xf>
    <xf numFmtId="0" fontId="23" fillId="0" borderId="73" xfId="4" applyFont="1" applyBorder="1" applyAlignment="1">
      <alignment horizontal="center" vertical="top" shrinkToFit="1"/>
    </xf>
    <xf numFmtId="0" fontId="23" fillId="0" borderId="0" xfId="4" applyFont="1" applyAlignment="1">
      <alignment horizontal="center" vertical="top" shrinkToFit="1"/>
    </xf>
    <xf numFmtId="0" fontId="23" fillId="0" borderId="74" xfId="4" applyFont="1" applyBorder="1" applyAlignment="1">
      <alignment horizontal="center" vertical="top" shrinkToFit="1"/>
    </xf>
    <xf numFmtId="0" fontId="23" fillId="0" borderId="11" xfId="4" applyFont="1" applyBorder="1" applyAlignment="1">
      <alignment vertical="center" shrinkToFit="1"/>
    </xf>
    <xf numFmtId="0" fontId="23" fillId="0" borderId="54" xfId="4" applyFont="1" applyBorder="1">
      <alignment vertical="center"/>
    </xf>
    <xf numFmtId="0" fontId="23" fillId="0" borderId="58" xfId="4" applyFont="1" applyBorder="1">
      <alignment vertical="center"/>
    </xf>
    <xf numFmtId="0" fontId="22" fillId="0" borderId="11" xfId="4" applyFont="1" applyBorder="1" applyAlignment="1">
      <alignment vertical="center" shrinkToFit="1"/>
    </xf>
    <xf numFmtId="0" fontId="22" fillId="0" borderId="54" xfId="4" applyFont="1" applyBorder="1">
      <alignment vertical="center"/>
    </xf>
    <xf numFmtId="0" fontId="22" fillId="0" borderId="58" xfId="4" applyFont="1" applyBorder="1">
      <alignment vertical="center"/>
    </xf>
    <xf numFmtId="0" fontId="21" fillId="0" borderId="10" xfId="4" applyFont="1" applyBorder="1">
      <alignment vertical="center"/>
    </xf>
    <xf numFmtId="0" fontId="23" fillId="0" borderId="75" xfId="4" applyFont="1" applyBorder="1" applyAlignment="1">
      <alignment vertical="center" shrinkToFit="1"/>
    </xf>
    <xf numFmtId="0" fontId="23" fillId="0" borderId="54" xfId="4" applyFont="1" applyBorder="1" applyAlignment="1">
      <alignment vertical="center" shrinkToFit="1"/>
    </xf>
    <xf numFmtId="0" fontId="23" fillId="0" borderId="76" xfId="4" applyFont="1" applyBorder="1" applyAlignment="1">
      <alignment vertical="center" shrinkToFit="1"/>
    </xf>
    <xf numFmtId="0" fontId="23" fillId="0" borderId="80" xfId="4" applyFont="1" applyBorder="1" applyAlignment="1">
      <alignment vertical="center" shrinkToFit="1"/>
    </xf>
    <xf numFmtId="0" fontId="23" fillId="0" borderId="78" xfId="4" applyFont="1" applyBorder="1" applyAlignment="1">
      <alignment vertical="center" shrinkToFit="1"/>
    </xf>
    <xf numFmtId="0" fontId="23" fillId="0" borderId="81" xfId="4" applyFont="1" applyBorder="1" applyAlignment="1">
      <alignment vertical="center" shrinkToFit="1"/>
    </xf>
    <xf numFmtId="0" fontId="22" fillId="0" borderId="48" xfId="4" applyFont="1" applyBorder="1" applyAlignment="1">
      <alignment vertical="center" shrinkToFit="1"/>
    </xf>
    <xf numFmtId="0" fontId="22" fillId="0" borderId="0" xfId="4" applyFont="1">
      <alignment vertical="center"/>
    </xf>
    <xf numFmtId="0" fontId="22" fillId="0" borderId="57" xfId="4" applyFont="1" applyBorder="1">
      <alignment vertical="center"/>
    </xf>
    <xf numFmtId="0" fontId="23" fillId="0" borderId="73" xfId="4" applyFont="1" applyBorder="1" applyAlignment="1">
      <alignment vertical="center" shrinkToFit="1"/>
    </xf>
    <xf numFmtId="0" fontId="23" fillId="0" borderId="74" xfId="4" applyFont="1" applyBorder="1" applyAlignment="1">
      <alignment vertical="center" shrinkToFit="1"/>
    </xf>
    <xf numFmtId="0" fontId="21" fillId="0" borderId="66" xfId="4" applyFont="1" applyBorder="1">
      <alignment vertical="center"/>
    </xf>
    <xf numFmtId="0" fontId="23" fillId="0" borderId="82" xfId="4" applyFont="1" applyBorder="1" applyAlignment="1">
      <alignment vertical="top" shrinkToFit="1"/>
    </xf>
    <xf numFmtId="0" fontId="23" fillId="0" borderId="83" xfId="4" applyFont="1" applyBorder="1" applyAlignment="1">
      <alignment vertical="top" shrinkToFit="1"/>
    </xf>
    <xf numFmtId="0" fontId="23" fillId="0" borderId="84" xfId="4" applyFont="1" applyBorder="1" applyAlignment="1">
      <alignment vertical="center" shrinkToFit="1"/>
    </xf>
    <xf numFmtId="0" fontId="23" fillId="0" borderId="77" xfId="4" applyFont="1" applyBorder="1" applyAlignment="1">
      <alignment vertical="center" shrinkToFit="1"/>
    </xf>
    <xf numFmtId="0" fontId="23" fillId="0" borderId="78" xfId="4" applyFont="1" applyBorder="1">
      <alignment vertical="center"/>
    </xf>
    <xf numFmtId="0" fontId="23" fillId="0" borderId="79" xfId="4" applyFont="1" applyBorder="1">
      <alignment vertical="center"/>
    </xf>
    <xf numFmtId="0" fontId="21" fillId="0" borderId="37" xfId="4" applyFont="1" applyBorder="1" applyAlignment="1">
      <alignment vertical="top"/>
    </xf>
    <xf numFmtId="0" fontId="23" fillId="0" borderId="73" xfId="4" applyFont="1" applyBorder="1" applyAlignment="1">
      <alignment vertical="top" shrinkToFit="1"/>
    </xf>
    <xf numFmtId="0" fontId="23" fillId="0" borderId="0" xfId="4" applyFont="1" applyAlignment="1">
      <alignment vertical="top" shrinkToFit="1"/>
    </xf>
    <xf numFmtId="0" fontId="21" fillId="0" borderId="37" xfId="4" applyFont="1" applyBorder="1" applyAlignment="1">
      <alignment horizontal="left" vertical="top" wrapText="1"/>
    </xf>
    <xf numFmtId="0" fontId="21" fillId="0" borderId="67" xfId="4" applyFont="1" applyBorder="1" applyAlignment="1">
      <alignment vertical="top"/>
    </xf>
    <xf numFmtId="0" fontId="22" fillId="0" borderId="48" xfId="4" applyFont="1" applyBorder="1" applyAlignment="1">
      <alignment vertical="top" shrinkToFit="1"/>
    </xf>
    <xf numFmtId="0" fontId="22" fillId="0" borderId="0" xfId="4" applyFont="1" applyAlignment="1">
      <alignment vertical="top"/>
    </xf>
    <xf numFmtId="0" fontId="22" fillId="0" borderId="77" xfId="4" applyFont="1" applyBorder="1" applyAlignment="1">
      <alignment vertical="top" wrapText="1"/>
    </xf>
    <xf numFmtId="0" fontId="21" fillId="0" borderId="67" xfId="4" applyFont="1" applyBorder="1" applyAlignment="1">
      <alignment vertical="top" wrapText="1"/>
    </xf>
    <xf numFmtId="0" fontId="23" fillId="0" borderId="78" xfId="4" applyFont="1" applyBorder="1" applyAlignment="1">
      <alignment horizontal="center" vertical="top" shrinkToFit="1"/>
    </xf>
    <xf numFmtId="0" fontId="21" fillId="0" borderId="66" xfId="4" applyFont="1" applyBorder="1" applyAlignment="1">
      <alignment vertical="center" wrapText="1"/>
    </xf>
    <xf numFmtId="0" fontId="22" fillId="0" borderId="0" xfId="4" applyFont="1" applyAlignment="1">
      <alignment horizontal="left" vertical="top" wrapText="1"/>
    </xf>
    <xf numFmtId="0" fontId="22" fillId="0" borderId="57" xfId="4" applyFont="1" applyBorder="1" applyAlignment="1">
      <alignment horizontal="left" vertical="top" wrapText="1"/>
    </xf>
    <xf numFmtId="0" fontId="21" fillId="0" borderId="66" xfId="4" applyFont="1" applyBorder="1" applyAlignment="1">
      <alignment vertical="top"/>
    </xf>
    <xf numFmtId="0" fontId="23" fillId="0" borderId="77" xfId="4" applyFont="1" applyBorder="1" applyAlignment="1">
      <alignment vertical="top" wrapText="1"/>
    </xf>
    <xf numFmtId="0" fontId="23" fillId="0" borderId="78" xfId="4" applyFont="1" applyBorder="1" applyAlignment="1">
      <alignment vertical="top" wrapText="1"/>
    </xf>
    <xf numFmtId="0" fontId="23" fillId="0" borderId="79" xfId="4" applyFont="1" applyBorder="1" applyAlignment="1">
      <alignment vertical="top" wrapText="1"/>
    </xf>
    <xf numFmtId="0" fontId="23" fillId="0" borderId="74" xfId="4" applyFont="1" applyBorder="1" applyAlignment="1">
      <alignment vertical="top" shrinkToFit="1"/>
    </xf>
    <xf numFmtId="0" fontId="22" fillId="0" borderId="48" xfId="4" applyFont="1" applyBorder="1" applyAlignment="1">
      <alignment horizontal="left" vertical="top" shrinkToFit="1"/>
    </xf>
    <xf numFmtId="0" fontId="59" fillId="0" borderId="37" xfId="4" applyFont="1" applyBorder="1" applyAlignment="1">
      <alignment vertical="top"/>
    </xf>
    <xf numFmtId="0" fontId="23" fillId="0" borderId="79" xfId="4" applyFont="1" applyBorder="1" applyAlignment="1">
      <alignment vertical="center" shrinkToFit="1"/>
    </xf>
    <xf numFmtId="0" fontId="21" fillId="0" borderId="79" xfId="4" applyFont="1" applyBorder="1">
      <alignment vertical="center"/>
    </xf>
    <xf numFmtId="0" fontId="23" fillId="0" borderId="48" xfId="4" applyFont="1" applyBorder="1" applyAlignment="1">
      <alignment vertical="top" shrinkToFit="1"/>
    </xf>
    <xf numFmtId="0" fontId="23" fillId="0" borderId="174" xfId="4" applyFont="1" applyBorder="1" applyAlignment="1">
      <alignment horizontal="center" vertical="top" shrinkToFit="1"/>
    </xf>
    <xf numFmtId="0" fontId="23" fillId="0" borderId="57" xfId="4" applyFont="1" applyBorder="1" applyAlignment="1">
      <alignment vertical="center" shrinkToFit="1"/>
    </xf>
    <xf numFmtId="0" fontId="21" fillId="0" borderId="57" xfId="4" applyFont="1" applyBorder="1" applyAlignment="1">
      <alignment vertical="top"/>
    </xf>
    <xf numFmtId="0" fontId="22" fillId="0" borderId="0" xfId="4" applyFont="1" applyAlignment="1">
      <alignment vertical="center" shrinkToFit="1"/>
    </xf>
    <xf numFmtId="0" fontId="21" fillId="0" borderId="57" xfId="4" applyFont="1" applyBorder="1">
      <alignment vertical="center"/>
    </xf>
    <xf numFmtId="0" fontId="22" fillId="0" borderId="0" xfId="4" applyFont="1" applyAlignment="1">
      <alignment vertical="top" shrinkToFit="1"/>
    </xf>
    <xf numFmtId="0" fontId="23" fillId="0" borderId="57" xfId="4" applyFont="1" applyBorder="1" applyAlignment="1">
      <alignment vertical="top" shrinkToFit="1"/>
    </xf>
    <xf numFmtId="0" fontId="21" fillId="0" borderId="57" xfId="4" applyFont="1" applyBorder="1" applyAlignment="1">
      <alignment vertical="top" wrapText="1"/>
    </xf>
    <xf numFmtId="0" fontId="22" fillId="0" borderId="77" xfId="4" applyFont="1" applyBorder="1" applyAlignment="1">
      <alignment vertical="top" shrinkToFit="1"/>
    </xf>
    <xf numFmtId="0" fontId="23" fillId="0" borderId="11" xfId="4" applyFont="1" applyBorder="1" applyAlignment="1">
      <alignment vertical="top" wrapText="1"/>
    </xf>
    <xf numFmtId="0" fontId="23" fillId="0" borderId="54" xfId="4" applyFont="1" applyBorder="1" applyAlignment="1">
      <alignment vertical="top" wrapText="1"/>
    </xf>
    <xf numFmtId="0" fontId="23" fillId="0" borderId="58" xfId="4" applyFont="1" applyBorder="1" applyAlignment="1">
      <alignment vertical="top" wrapText="1"/>
    </xf>
    <xf numFmtId="0" fontId="22" fillId="0" borderId="54" xfId="4" applyFont="1" applyBorder="1" applyAlignment="1">
      <alignment vertical="center" shrinkToFit="1"/>
    </xf>
    <xf numFmtId="0" fontId="23" fillId="0" borderId="175" xfId="4" applyFont="1" applyBorder="1" applyAlignment="1">
      <alignment vertical="center" shrinkToFit="1"/>
    </xf>
    <xf numFmtId="0" fontId="23" fillId="0" borderId="58" xfId="4" applyFont="1" applyBorder="1" applyAlignment="1">
      <alignment vertical="center" shrinkToFit="1"/>
    </xf>
    <xf numFmtId="0" fontId="21" fillId="0" borderId="58" xfId="4" applyFont="1" applyBorder="1">
      <alignment vertical="center"/>
    </xf>
    <xf numFmtId="0" fontId="21" fillId="0" borderId="0" xfId="4" applyFont="1" applyAlignment="1">
      <alignment vertical="top" wrapText="1"/>
    </xf>
    <xf numFmtId="0" fontId="5" fillId="2" borderId="31" xfId="14" applyFont="1" applyFill="1" applyBorder="1" applyAlignment="1">
      <alignment horizontal="left" vertical="top" wrapText="1"/>
    </xf>
    <xf numFmtId="0" fontId="5" fillId="2" borderId="10" xfId="14" applyFont="1" applyFill="1" applyBorder="1" applyAlignment="1">
      <alignment vertical="center" wrapText="1"/>
    </xf>
    <xf numFmtId="0" fontId="5" fillId="0" borderId="37" xfId="0" applyFont="1" applyBorder="1" applyAlignment="1">
      <alignment horizontal="left" vertical="center" wrapText="1"/>
    </xf>
    <xf numFmtId="0" fontId="14" fillId="9" borderId="0" xfId="0" applyFont="1" applyFill="1"/>
    <xf numFmtId="0" fontId="3" fillId="9" borderId="0" xfId="0" applyFont="1" applyFill="1"/>
    <xf numFmtId="0" fontId="33" fillId="9" borderId="0" xfId="16" applyFont="1" applyFill="1">
      <alignment vertical="center"/>
    </xf>
    <xf numFmtId="0" fontId="33" fillId="9" borderId="0" xfId="16" applyFont="1" applyFill="1" applyAlignment="1">
      <alignment horizontal="left" vertical="center"/>
    </xf>
    <xf numFmtId="0" fontId="33" fillId="9" borderId="0" xfId="16" applyFont="1" applyFill="1" applyAlignment="1">
      <alignment horizontal="right" vertical="center"/>
    </xf>
    <xf numFmtId="0" fontId="23" fillId="0" borderId="82" xfId="4" applyFont="1" applyBorder="1" applyAlignment="1">
      <alignment horizontal="center" vertical="top" shrinkToFit="1"/>
    </xf>
    <xf numFmtId="0" fontId="23" fillId="0" borderId="84" xfId="4" applyFont="1" applyBorder="1" applyAlignment="1">
      <alignment horizontal="center" vertical="top" shrinkToFit="1"/>
    </xf>
    <xf numFmtId="0" fontId="21" fillId="0" borderId="37" xfId="4" applyFont="1" applyBorder="1" applyAlignment="1">
      <alignment vertical="top" wrapText="1"/>
    </xf>
    <xf numFmtId="0" fontId="21" fillId="0" borderId="66" xfId="4" applyFont="1" applyBorder="1" applyAlignment="1">
      <alignment vertical="top" wrapText="1"/>
    </xf>
    <xf numFmtId="0" fontId="5" fillId="2" borderId="37" xfId="14" applyFont="1" applyFill="1" applyBorder="1" applyAlignment="1">
      <alignment vertical="top" wrapText="1"/>
    </xf>
    <xf numFmtId="0" fontId="5" fillId="5" borderId="25" xfId="0" applyFont="1" applyFill="1" applyBorder="1" applyAlignment="1">
      <alignment horizontal="center" vertical="center" wrapText="1"/>
    </xf>
    <xf numFmtId="0" fontId="5" fillId="2" borderId="10" xfId="14" applyFont="1" applyFill="1" applyBorder="1" applyAlignment="1">
      <alignment vertical="center" wrapText="1"/>
    </xf>
    <xf numFmtId="0" fontId="5" fillId="0" borderId="65" xfId="5" applyFont="1" applyBorder="1" applyAlignment="1">
      <alignment vertical="center" wrapText="1"/>
    </xf>
    <xf numFmtId="0" fontId="5" fillId="2" borderId="33" xfId="5" applyFont="1" applyFill="1" applyBorder="1" applyAlignment="1">
      <alignment horizontal="center" vertical="center" wrapText="1"/>
    </xf>
    <xf numFmtId="0" fontId="5" fillId="2" borderId="34" xfId="5" applyFont="1" applyFill="1" applyBorder="1" applyAlignment="1">
      <alignment horizontal="left" vertical="center" shrinkToFit="1"/>
    </xf>
    <xf numFmtId="0" fontId="5" fillId="5" borderId="32" xfId="5" applyFont="1" applyFill="1" applyBorder="1" applyAlignment="1">
      <alignment horizontal="center" vertical="center"/>
    </xf>
    <xf numFmtId="0" fontId="5" fillId="2" borderId="28" xfId="6" applyFont="1" applyFill="1" applyBorder="1" applyAlignment="1">
      <alignment vertical="center" shrinkToFit="1"/>
    </xf>
    <xf numFmtId="0" fontId="5" fillId="7" borderId="37" xfId="5" applyFont="1" applyFill="1" applyBorder="1" applyAlignment="1">
      <alignment vertical="center" wrapText="1"/>
    </xf>
    <xf numFmtId="0" fontId="22" fillId="0" borderId="0" xfId="4" applyFont="1" applyBorder="1">
      <alignment vertical="center"/>
    </xf>
    <xf numFmtId="0" fontId="23" fillId="0" borderId="0" xfId="4" applyFont="1" applyBorder="1" applyAlignment="1">
      <alignment vertical="center" shrinkToFit="1"/>
    </xf>
    <xf numFmtId="0" fontId="23" fillId="0" borderId="0" xfId="4" applyFont="1" applyBorder="1" applyAlignment="1">
      <alignment horizontal="center" vertical="top" shrinkToFit="1"/>
    </xf>
    <xf numFmtId="0" fontId="5" fillId="7" borderId="32" xfId="14" applyFont="1" applyFill="1" applyBorder="1" applyAlignment="1">
      <alignment vertical="center" wrapText="1"/>
    </xf>
    <xf numFmtId="0" fontId="5" fillId="0" borderId="34" xfId="14" applyFont="1" applyBorder="1" applyAlignment="1">
      <alignment horizontal="left" vertical="center" wrapText="1" shrinkToFit="1"/>
    </xf>
    <xf numFmtId="0" fontId="5" fillId="0" borderId="41" xfId="14" applyFont="1" applyBorder="1" applyAlignment="1">
      <alignment horizontal="left" vertical="center" shrinkToFit="1"/>
    </xf>
    <xf numFmtId="0" fontId="5" fillId="2" borderId="33" xfId="14" applyFont="1" applyFill="1" applyBorder="1" applyAlignment="1">
      <alignment horizontal="center" vertical="center" wrapText="1"/>
    </xf>
    <xf numFmtId="0" fontId="5" fillId="2" borderId="34" xfId="14" applyFont="1" applyFill="1" applyBorder="1" applyAlignment="1">
      <alignment horizontal="left" vertical="center" shrinkToFit="1"/>
    </xf>
    <xf numFmtId="0" fontId="5" fillId="0" borderId="53" xfId="0" applyFont="1" applyBorder="1" applyAlignment="1">
      <alignment horizontal="center" vertical="center" wrapText="1"/>
    </xf>
    <xf numFmtId="0" fontId="24" fillId="0" borderId="32" xfId="0" applyFont="1" applyBorder="1" applyAlignment="1">
      <alignment horizontal="left" vertical="center" wrapText="1"/>
    </xf>
    <xf numFmtId="0" fontId="5" fillId="0" borderId="32" xfId="0" applyFont="1" applyBorder="1" applyAlignment="1">
      <alignment horizontal="left" vertical="center" wrapText="1"/>
    </xf>
    <xf numFmtId="0" fontId="24" fillId="2" borderId="37" xfId="14" applyFont="1" applyFill="1" applyBorder="1" applyAlignment="1">
      <alignment vertical="top" wrapText="1"/>
    </xf>
    <xf numFmtId="0" fontId="5" fillId="2" borderId="65" xfId="0" applyFont="1" applyFill="1" applyBorder="1" applyAlignment="1">
      <alignment vertical="center" wrapText="1"/>
    </xf>
    <xf numFmtId="0" fontId="5" fillId="0" borderId="33" xfId="0" applyFont="1" applyBorder="1" applyAlignment="1">
      <alignment horizontal="center" vertical="center"/>
    </xf>
    <xf numFmtId="0" fontId="5" fillId="0" borderId="53" xfId="0" applyFont="1" applyBorder="1" applyAlignment="1">
      <alignment vertical="center" shrinkToFit="1"/>
    </xf>
    <xf numFmtId="0" fontId="24" fillId="2" borderId="32" xfId="0" applyFont="1" applyFill="1" applyBorder="1" applyAlignment="1">
      <alignment vertical="center" wrapText="1" shrinkToFit="1"/>
    </xf>
    <xf numFmtId="0" fontId="32" fillId="9" borderId="0" xfId="16" applyFont="1" applyFill="1">
      <alignment vertical="center"/>
    </xf>
    <xf numFmtId="0" fontId="0" fillId="0" borderId="0" xfId="0" applyFont="1" applyAlignment="1">
      <alignment vertical="center"/>
    </xf>
    <xf numFmtId="0" fontId="23" fillId="0" borderId="48" xfId="0" applyFont="1" applyBorder="1" applyAlignment="1">
      <alignment vertical="center" shrinkToFit="1"/>
    </xf>
    <xf numFmtId="0" fontId="23" fillId="0" borderId="0" xfId="0" applyFont="1" applyAlignment="1">
      <alignment vertical="center"/>
    </xf>
    <xf numFmtId="0" fontId="23" fillId="0" borderId="57" xfId="0" applyFont="1" applyBorder="1" applyAlignment="1">
      <alignment vertical="center"/>
    </xf>
    <xf numFmtId="0" fontId="22" fillId="0" borderId="77" xfId="0" applyFont="1" applyBorder="1" applyAlignment="1">
      <alignment vertical="center" shrinkToFit="1"/>
    </xf>
    <xf numFmtId="0" fontId="22" fillId="0" borderId="78" xfId="0" applyFont="1" applyBorder="1" applyAlignment="1">
      <alignment vertical="center"/>
    </xf>
    <xf numFmtId="0" fontId="22" fillId="0" borderId="79" xfId="0" applyFont="1" applyBorder="1" applyAlignment="1">
      <alignment vertical="center"/>
    </xf>
    <xf numFmtId="0" fontId="61" fillId="0" borderId="67" xfId="0" applyFont="1" applyBorder="1" applyAlignment="1">
      <alignment vertical="center"/>
    </xf>
    <xf numFmtId="0" fontId="23" fillId="0" borderId="80" xfId="0" applyFont="1" applyBorder="1" applyAlignment="1">
      <alignment vertical="center" shrinkToFit="1"/>
    </xf>
    <xf numFmtId="0" fontId="23" fillId="0" borderId="78" xfId="0" applyFont="1" applyBorder="1" applyAlignment="1">
      <alignment vertical="center" shrinkToFit="1"/>
    </xf>
    <xf numFmtId="0" fontId="23" fillId="0" borderId="81" xfId="0" applyFont="1" applyBorder="1" applyAlignment="1">
      <alignment vertical="center" shrinkToFit="1"/>
    </xf>
    <xf numFmtId="0" fontId="21" fillId="0" borderId="67" xfId="0" applyFont="1" applyBorder="1" applyAlignment="1">
      <alignment vertical="center"/>
    </xf>
    <xf numFmtId="0" fontId="61" fillId="0" borderId="37" xfId="0" applyFont="1" applyBorder="1" applyAlignment="1">
      <alignment vertical="top" wrapText="1"/>
    </xf>
    <xf numFmtId="0" fontId="23" fillId="0" borderId="73" xfId="0" applyFont="1" applyBorder="1" applyAlignment="1">
      <alignment horizontal="center" vertical="top" shrinkToFit="1"/>
    </xf>
    <xf numFmtId="0" fontId="23" fillId="0" borderId="0" xfId="0" applyFont="1" applyAlignment="1">
      <alignment horizontal="center" vertical="top" shrinkToFit="1"/>
    </xf>
    <xf numFmtId="0" fontId="23" fillId="0" borderId="74" xfId="0" applyFont="1" applyBorder="1" applyAlignment="1">
      <alignment horizontal="center" vertical="top" shrinkToFit="1"/>
    </xf>
    <xf numFmtId="0" fontId="21" fillId="0" borderId="37" xfId="0" applyFont="1" applyBorder="1" applyAlignment="1">
      <alignment vertical="top" wrapText="1"/>
    </xf>
    <xf numFmtId="0" fontId="30" fillId="0" borderId="48" xfId="4" applyFont="1" applyBorder="1" applyAlignment="1">
      <alignment vertical="center" shrinkToFit="1"/>
    </xf>
    <xf numFmtId="0" fontId="30" fillId="0" borderId="57" xfId="4" applyFont="1" applyBorder="1">
      <alignment vertical="center"/>
    </xf>
    <xf numFmtId="0" fontId="63" fillId="0" borderId="37" xfId="4" applyFont="1" applyBorder="1">
      <alignment vertical="center"/>
    </xf>
    <xf numFmtId="0" fontId="30" fillId="0" borderId="73" xfId="4" applyFont="1" applyBorder="1" applyAlignment="1">
      <alignment vertical="top" shrinkToFit="1"/>
    </xf>
    <xf numFmtId="0" fontId="30" fillId="0" borderId="0" xfId="4" applyFont="1" applyAlignment="1">
      <alignment vertical="top" shrinkToFit="1"/>
    </xf>
    <xf numFmtId="0" fontId="30" fillId="0" borderId="74" xfId="4" applyFont="1" applyBorder="1" applyAlignment="1">
      <alignment vertical="center" shrinkToFit="1"/>
    </xf>
    <xf numFmtId="0" fontId="62" fillId="0" borderId="48" xfId="4" applyFont="1" applyBorder="1" applyAlignment="1">
      <alignment vertical="center" shrinkToFit="1"/>
    </xf>
    <xf numFmtId="0" fontId="62" fillId="0" borderId="0" xfId="4" applyFont="1">
      <alignment vertical="center"/>
    </xf>
    <xf numFmtId="0" fontId="62" fillId="0" borderId="57" xfId="4" applyFont="1" applyBorder="1">
      <alignment vertical="center"/>
    </xf>
    <xf numFmtId="0" fontId="30" fillId="0" borderId="73" xfId="4" applyFont="1" applyBorder="1" applyAlignment="1">
      <alignment vertical="center" shrinkToFit="1"/>
    </xf>
    <xf numFmtId="0" fontId="22" fillId="0" borderId="103" xfId="4" applyFont="1" applyBorder="1" applyAlignment="1">
      <alignment vertical="top" wrapText="1"/>
    </xf>
    <xf numFmtId="0" fontId="21" fillId="0" borderId="37" xfId="4" applyFont="1" applyBorder="1" applyAlignment="1">
      <alignment vertical="top" wrapText="1"/>
    </xf>
    <xf numFmtId="0" fontId="21" fillId="0" borderId="66" xfId="4" applyFont="1" applyBorder="1" applyAlignment="1">
      <alignment vertical="top" wrapText="1"/>
    </xf>
    <xf numFmtId="0" fontId="22" fillId="0" borderId="78" xfId="4" applyFont="1" applyBorder="1" applyAlignment="1">
      <alignment vertical="top" wrapText="1"/>
    </xf>
    <xf numFmtId="0" fontId="26" fillId="0" borderId="66" xfId="4" applyFont="1" applyBorder="1" applyAlignment="1">
      <alignment horizontal="left" vertical="top" wrapText="1"/>
    </xf>
    <xf numFmtId="0" fontId="26" fillId="0" borderId="37" xfId="4" applyFont="1" applyBorder="1" applyAlignment="1">
      <alignment horizontal="left" vertical="top" wrapText="1"/>
    </xf>
    <xf numFmtId="0" fontId="23" fillId="0" borderId="82" xfId="4" applyFont="1" applyBorder="1" applyAlignment="1">
      <alignment horizontal="center" vertical="top" shrinkToFit="1"/>
    </xf>
    <xf numFmtId="0" fontId="23" fillId="0" borderId="80" xfId="4" applyFont="1" applyBorder="1" applyAlignment="1">
      <alignment horizontal="center" vertical="top" shrinkToFit="1"/>
    </xf>
    <xf numFmtId="0" fontId="23" fillId="0" borderId="84" xfId="4" applyFont="1" applyBorder="1" applyAlignment="1">
      <alignment horizontal="center" vertical="top" shrinkToFit="1"/>
    </xf>
    <xf numFmtId="0" fontId="23" fillId="0" borderId="81" xfId="4" applyFont="1" applyBorder="1" applyAlignment="1">
      <alignment horizontal="center" vertical="top" shrinkToFit="1"/>
    </xf>
    <xf numFmtId="0" fontId="5" fillId="5" borderId="25" xfId="0" applyFont="1" applyFill="1" applyBorder="1" applyAlignment="1">
      <alignment horizontal="center" vertical="center" wrapText="1"/>
    </xf>
    <xf numFmtId="0" fontId="5" fillId="0" borderId="37" xfId="0" applyFont="1" applyBorder="1" applyAlignment="1">
      <alignment vertical="center" wrapText="1"/>
    </xf>
    <xf numFmtId="0" fontId="5" fillId="0" borderId="31" xfId="0" applyFont="1" applyBorder="1" applyAlignment="1">
      <alignment vertical="center" wrapText="1"/>
    </xf>
    <xf numFmtId="0" fontId="23" fillId="0" borderId="0" xfId="0" applyFont="1" applyBorder="1" applyAlignment="1">
      <alignment horizontal="center" vertical="top" shrinkToFit="1"/>
    </xf>
    <xf numFmtId="0" fontId="23" fillId="0" borderId="59" xfId="4" applyFont="1" applyBorder="1" applyAlignment="1">
      <alignment vertical="center" shrinkToFit="1"/>
    </xf>
    <xf numFmtId="0" fontId="23" fillId="0" borderId="55" xfId="4" applyFont="1" applyBorder="1">
      <alignment vertical="center"/>
    </xf>
    <xf numFmtId="0" fontId="23" fillId="0" borderId="42" xfId="4" applyFont="1" applyBorder="1">
      <alignment vertical="center"/>
    </xf>
    <xf numFmtId="0" fontId="23" fillId="0" borderId="0" xfId="4" applyFont="1" applyBorder="1" applyAlignment="1">
      <alignment vertical="top" shrinkToFit="1"/>
    </xf>
    <xf numFmtId="0" fontId="5" fillId="0" borderId="0" xfId="5" applyFont="1">
      <alignment vertical="center"/>
    </xf>
    <xf numFmtId="0" fontId="5" fillId="0" borderId="4" xfId="5" applyFont="1" applyBorder="1" applyAlignment="1">
      <alignment horizontal="center" vertical="center"/>
    </xf>
    <xf numFmtId="0" fontId="5" fillId="0" borderId="4" xfId="5" applyFont="1" applyBorder="1" applyAlignment="1">
      <alignment vertical="top" wrapText="1"/>
    </xf>
    <xf numFmtId="0" fontId="5" fillId="0" borderId="4" xfId="5" applyFont="1" applyBorder="1" applyAlignment="1">
      <alignment vertical="center" wrapText="1"/>
    </xf>
    <xf numFmtId="0" fontId="5" fillId="0" borderId="6" xfId="5" applyFont="1" applyBorder="1" applyAlignment="1">
      <alignment horizontal="center" vertical="center" wrapText="1"/>
    </xf>
    <xf numFmtId="0" fontId="5" fillId="0" borderId="64" xfId="5" applyFont="1" applyBorder="1" applyAlignment="1">
      <alignment horizontal="left" vertical="center" shrinkToFit="1"/>
    </xf>
    <xf numFmtId="0" fontId="5" fillId="8" borderId="4" xfId="5" applyFont="1" applyFill="1" applyBorder="1" applyAlignment="1">
      <alignment horizontal="center" vertical="center"/>
    </xf>
    <xf numFmtId="0" fontId="5" fillId="0" borderId="31" xfId="10" applyFont="1" applyBorder="1" applyAlignment="1">
      <alignment vertical="center" wrapText="1" shrinkToFit="1"/>
    </xf>
    <xf numFmtId="0" fontId="5" fillId="0" borderId="59" xfId="10" applyFont="1" applyBorder="1" applyAlignment="1">
      <alignment horizontal="center" vertical="center" wrapText="1"/>
    </xf>
    <xf numFmtId="0" fontId="5" fillId="0" borderId="43" xfId="10" applyFont="1" applyBorder="1" applyAlignment="1">
      <alignment vertical="center" shrinkToFit="1"/>
    </xf>
    <xf numFmtId="0" fontId="5" fillId="0" borderId="31" xfId="10" applyFont="1" applyBorder="1" applyAlignment="1">
      <alignment vertical="center" wrapText="1"/>
    </xf>
    <xf numFmtId="0" fontId="5" fillId="8" borderId="31" xfId="10" applyFont="1" applyFill="1" applyBorder="1" applyAlignment="1">
      <alignment horizontal="center" vertical="center"/>
    </xf>
    <xf numFmtId="0" fontId="5" fillId="0" borderId="25" xfId="10" applyFont="1" applyBorder="1" applyAlignment="1">
      <alignment vertical="center" wrapText="1" shrinkToFit="1"/>
    </xf>
    <xf numFmtId="0" fontId="5" fillId="0" borderId="47" xfId="10" applyFont="1" applyBorder="1" applyAlignment="1">
      <alignment horizontal="center" vertical="center" wrapText="1"/>
    </xf>
    <xf numFmtId="0" fontId="5" fillId="0" borderId="38" xfId="10" applyFont="1" applyBorder="1" applyAlignment="1">
      <alignment vertical="center" shrinkToFit="1"/>
    </xf>
    <xf numFmtId="0" fontId="5" fillId="0" borderId="25" xfId="10" applyFont="1" applyBorder="1" applyAlignment="1">
      <alignment vertical="center" wrapText="1"/>
    </xf>
    <xf numFmtId="0" fontId="5" fillId="8" borderId="25" xfId="10" applyFont="1" applyFill="1" applyBorder="1" applyAlignment="1">
      <alignment horizontal="center" vertical="center"/>
    </xf>
    <xf numFmtId="0" fontId="5" fillId="0" borderId="10" xfId="10" applyFont="1" applyBorder="1" applyAlignment="1">
      <alignment vertical="center" wrapText="1"/>
    </xf>
    <xf numFmtId="0" fontId="5" fillId="0" borderId="10" xfId="10" applyFont="1" applyBorder="1" applyAlignment="1">
      <alignment vertical="center" wrapText="1" shrinkToFit="1"/>
    </xf>
    <xf numFmtId="0" fontId="5" fillId="0" borderId="11" xfId="10" applyFont="1" applyBorder="1" applyAlignment="1">
      <alignment horizontal="center" vertical="center" wrapText="1"/>
    </xf>
    <xf numFmtId="0" fontId="5" fillId="0" borderId="63" xfId="10" applyFont="1" applyBorder="1" applyAlignment="1">
      <alignment vertical="center" shrinkToFit="1"/>
    </xf>
    <xf numFmtId="0" fontId="5" fillId="8" borderId="10" xfId="10" applyFont="1" applyFill="1" applyBorder="1" applyAlignment="1">
      <alignment horizontal="center" vertical="center"/>
    </xf>
    <xf numFmtId="0" fontId="17" fillId="0" borderId="4" xfId="10" applyFont="1" applyBorder="1">
      <alignment vertical="center"/>
    </xf>
    <xf numFmtId="0" fontId="5" fillId="0" borderId="4" xfId="10" applyFont="1" applyBorder="1" applyAlignment="1">
      <alignment vertical="top" wrapText="1"/>
    </xf>
    <xf numFmtId="0" fontId="5" fillId="2" borderId="4" xfId="5" applyFont="1" applyFill="1" applyBorder="1" applyAlignment="1">
      <alignment vertical="center" wrapText="1"/>
    </xf>
    <xf numFmtId="0" fontId="5" fillId="2" borderId="6" xfId="5" applyFont="1" applyFill="1" applyBorder="1" applyAlignment="1">
      <alignment horizontal="center" vertical="center" wrapText="1"/>
    </xf>
    <xf numFmtId="0" fontId="5" fillId="2" borderId="64" xfId="5" applyFont="1" applyFill="1" applyBorder="1" applyAlignment="1">
      <alignment horizontal="left" vertical="center" shrinkToFit="1"/>
    </xf>
    <xf numFmtId="0" fontId="5" fillId="5" borderId="4" xfId="5" applyFont="1" applyFill="1" applyBorder="1" applyAlignment="1">
      <alignment horizontal="center" vertical="center"/>
    </xf>
    <xf numFmtId="0" fontId="5" fillId="7" borderId="31" xfId="13" applyFont="1" applyFill="1" applyBorder="1" applyAlignment="1">
      <alignment horizontal="left" vertical="center" wrapText="1" shrinkToFit="1"/>
    </xf>
    <xf numFmtId="0" fontId="5" fillId="7" borderId="59" xfId="13" applyFont="1" applyFill="1" applyBorder="1" applyAlignment="1">
      <alignment horizontal="center" vertical="center"/>
    </xf>
    <xf numFmtId="0" fontId="5" fillId="7" borderId="43" xfId="13" applyFont="1" applyFill="1" applyBorder="1" applyAlignment="1">
      <alignment horizontal="left" vertical="center"/>
    </xf>
    <xf numFmtId="0" fontId="19" fillId="7" borderId="31" xfId="10" applyFont="1" applyFill="1" applyBorder="1" applyAlignment="1">
      <alignment horizontal="left" vertical="center" wrapText="1"/>
    </xf>
    <xf numFmtId="0" fontId="5" fillId="8" borderId="31" xfId="0" applyFont="1" applyFill="1" applyBorder="1" applyAlignment="1">
      <alignment horizontal="center" vertical="center" wrapText="1"/>
    </xf>
    <xf numFmtId="0" fontId="17" fillId="0" borderId="0" xfId="13" applyFont="1">
      <alignment vertical="center"/>
    </xf>
    <xf numFmtId="0" fontId="5" fillId="7" borderId="10" xfId="13" applyFont="1" applyFill="1" applyBorder="1" applyAlignment="1">
      <alignment horizontal="left" vertical="top" wrapText="1"/>
    </xf>
    <xf numFmtId="0" fontId="5" fillId="0" borderId="31" xfId="15" applyFont="1" applyBorder="1" applyAlignment="1">
      <alignment vertical="center" wrapText="1"/>
    </xf>
    <xf numFmtId="0" fontId="5" fillId="0" borderId="31" xfId="15" applyFont="1" applyBorder="1" applyAlignment="1">
      <alignment vertical="center" shrinkToFit="1"/>
    </xf>
    <xf numFmtId="0" fontId="5" fillId="0" borderId="10" xfId="15" applyFont="1" applyBorder="1" applyAlignment="1">
      <alignment vertical="center" shrinkToFit="1"/>
    </xf>
    <xf numFmtId="0" fontId="5" fillId="0" borderId="25" xfId="15" applyFont="1" applyBorder="1" applyAlignment="1">
      <alignment horizontal="center" vertical="center"/>
    </xf>
    <xf numFmtId="0" fontId="5" fillId="0" borderId="25" xfId="15" applyFont="1" applyBorder="1" applyAlignment="1">
      <alignment vertical="center" shrinkToFit="1"/>
    </xf>
    <xf numFmtId="0" fontId="5" fillId="8" borderId="31" xfId="15" applyFont="1" applyFill="1" applyBorder="1" applyAlignment="1">
      <alignment horizontal="center" vertical="center"/>
    </xf>
    <xf numFmtId="0" fontId="5" fillId="8" borderId="25" xfId="15" applyFont="1" applyFill="1" applyBorder="1" applyAlignment="1">
      <alignment horizontal="center" vertical="center"/>
    </xf>
    <xf numFmtId="0" fontId="5" fillId="8" borderId="10" xfId="15" applyFont="1" applyFill="1" applyBorder="1" applyAlignment="1">
      <alignment horizontal="center" vertical="center"/>
    </xf>
    <xf numFmtId="0" fontId="5" fillId="0" borderId="25" xfId="15" applyFont="1" applyBorder="1" applyAlignment="1">
      <alignment vertical="top"/>
    </xf>
    <xf numFmtId="0" fontId="5" fillId="0" borderId="59" xfId="14" applyFont="1" applyBorder="1" applyAlignment="1">
      <alignment horizontal="center" vertical="center" wrapText="1"/>
    </xf>
    <xf numFmtId="0" fontId="5" fillId="0" borderId="47" xfId="14" applyFont="1" applyBorder="1" applyAlignment="1">
      <alignment horizontal="center" vertical="center" wrapText="1"/>
    </xf>
    <xf numFmtId="0" fontId="5" fillId="0" borderId="65" xfId="14" applyFont="1" applyBorder="1" applyAlignment="1">
      <alignment horizontal="center" vertical="center" wrapText="1"/>
    </xf>
    <xf numFmtId="0" fontId="5" fillId="0" borderId="50" xfId="14" applyFont="1" applyBorder="1" applyAlignment="1">
      <alignment horizontal="center" vertical="center" wrapText="1"/>
    </xf>
    <xf numFmtId="0" fontId="5" fillId="0" borderId="48" xfId="14" applyFont="1" applyBorder="1" applyAlignment="1">
      <alignment horizontal="center" vertical="center" wrapText="1"/>
    </xf>
    <xf numFmtId="0" fontId="5" fillId="2" borderId="47" xfId="6" applyFont="1" applyFill="1" applyBorder="1" applyAlignment="1">
      <alignment horizontal="center" vertical="center" wrapText="1"/>
    </xf>
    <xf numFmtId="0" fontId="5" fillId="2" borderId="48" xfId="6" applyFont="1" applyFill="1" applyBorder="1" applyAlignment="1">
      <alignment horizontal="center" vertical="center" wrapText="1"/>
    </xf>
    <xf numFmtId="0" fontId="5" fillId="0" borderId="43" xfId="14" applyFont="1" applyBorder="1" applyAlignment="1">
      <alignment horizontal="left" vertical="center" wrapText="1" shrinkToFit="1"/>
    </xf>
    <xf numFmtId="0" fontId="5" fillId="0" borderId="38" xfId="14" applyFont="1" applyBorder="1" applyAlignment="1">
      <alignment horizontal="left" vertical="center" wrapText="1" shrinkToFit="1"/>
    </xf>
    <xf numFmtId="0" fontId="5" fillId="0" borderId="41" xfId="14" applyFont="1" applyBorder="1" applyAlignment="1">
      <alignment horizontal="left" vertical="center" wrapText="1" shrinkToFit="1"/>
    </xf>
    <xf numFmtId="0" fontId="5" fillId="0" borderId="46" xfId="14" applyFont="1" applyBorder="1" applyAlignment="1">
      <alignment horizontal="left" vertical="center" wrapText="1" shrinkToFit="1"/>
    </xf>
    <xf numFmtId="0" fontId="5" fillId="0" borderId="46" xfId="14" applyFont="1" applyBorder="1" applyAlignment="1">
      <alignment horizontal="left" vertical="center" shrinkToFit="1"/>
    </xf>
    <xf numFmtId="0" fontId="5" fillId="2" borderId="38" xfId="6" applyFont="1" applyFill="1" applyBorder="1" applyAlignment="1">
      <alignment horizontal="left" vertical="center" shrinkToFit="1"/>
    </xf>
    <xf numFmtId="0" fontId="5" fillId="2" borderId="46" xfId="6" applyFont="1" applyFill="1" applyBorder="1" applyAlignment="1">
      <alignment horizontal="left" vertical="center" shrinkToFit="1"/>
    </xf>
    <xf numFmtId="0" fontId="5" fillId="2" borderId="50" xfId="6" applyFont="1" applyFill="1" applyBorder="1" applyAlignment="1">
      <alignment horizontal="center" vertical="center" wrapText="1"/>
    </xf>
    <xf numFmtId="0" fontId="5" fillId="2" borderId="39" xfId="6" applyFont="1" applyFill="1" applyBorder="1" applyAlignment="1">
      <alignment horizontal="left" vertical="center" shrinkToFit="1"/>
    </xf>
    <xf numFmtId="0" fontId="5" fillId="0" borderId="33" xfId="12" applyFont="1" applyBorder="1" applyAlignment="1">
      <alignment horizontal="center" vertical="center" wrapText="1"/>
    </xf>
    <xf numFmtId="0" fontId="5" fillId="0" borderId="34" xfId="12" applyFont="1" applyBorder="1" applyAlignment="1">
      <alignment horizontal="left" vertical="center" shrinkToFit="1"/>
    </xf>
    <xf numFmtId="0" fontId="24" fillId="2" borderId="32" xfId="14" applyFont="1" applyFill="1" applyBorder="1" applyAlignment="1">
      <alignment vertical="top" wrapText="1"/>
    </xf>
    <xf numFmtId="0" fontId="5" fillId="2" borderId="31" xfId="9" applyFont="1" applyFill="1" applyBorder="1" applyAlignment="1">
      <alignment vertical="top" wrapText="1"/>
    </xf>
    <xf numFmtId="0" fontId="5" fillId="2" borderId="32" xfId="9" applyFont="1" applyFill="1" applyBorder="1" applyAlignment="1">
      <alignment vertical="center" wrapText="1"/>
    </xf>
    <xf numFmtId="0" fontId="5" fillId="0" borderId="33" xfId="9" applyFont="1" applyBorder="1" applyAlignment="1">
      <alignment horizontal="center" vertical="center"/>
    </xf>
    <xf numFmtId="0" fontId="5" fillId="2" borderId="34" xfId="9" applyFont="1" applyFill="1" applyBorder="1" applyAlignment="1">
      <alignment vertical="center" shrinkToFit="1"/>
    </xf>
    <xf numFmtId="0" fontId="24" fillId="2" borderId="32" xfId="14" applyFont="1" applyFill="1" applyBorder="1" applyAlignment="1">
      <alignment horizontal="left" vertical="center" wrapText="1"/>
    </xf>
    <xf numFmtId="0" fontId="22" fillId="0" borderId="57" xfId="4" applyFont="1" applyBorder="1" applyAlignment="1">
      <alignment horizontal="left" vertical="top" wrapText="1"/>
    </xf>
    <xf numFmtId="0" fontId="23" fillId="0" borderId="48" xfId="4" applyFont="1" applyBorder="1" applyAlignment="1">
      <alignment vertical="top" wrapText="1"/>
    </xf>
    <xf numFmtId="0" fontId="23" fillId="0" borderId="57" xfId="4" applyFont="1" applyBorder="1" applyAlignment="1">
      <alignment vertical="top" wrapText="1"/>
    </xf>
    <xf numFmtId="0" fontId="22" fillId="0" borderId="48" xfId="4" applyFont="1" applyBorder="1" applyAlignment="1">
      <alignment vertical="top" wrapText="1"/>
    </xf>
    <xf numFmtId="0" fontId="23" fillId="0" borderId="82" xfId="4" applyFont="1" applyBorder="1" applyAlignment="1">
      <alignment horizontal="center" vertical="top" shrinkToFit="1"/>
    </xf>
    <xf numFmtId="0" fontId="23" fillId="0" borderId="105" xfId="4" applyFont="1" applyBorder="1" applyAlignment="1">
      <alignment horizontal="center" vertical="top" shrinkToFit="1"/>
    </xf>
    <xf numFmtId="0" fontId="23" fillId="0" borderId="106" xfId="4" applyFont="1" applyBorder="1" applyAlignment="1">
      <alignment horizontal="center" vertical="top" shrinkToFit="1"/>
    </xf>
    <xf numFmtId="0" fontId="23" fillId="0" borderId="84" xfId="4" applyFont="1" applyBorder="1" applyAlignment="1">
      <alignment horizontal="center" vertical="top" shrinkToFit="1"/>
    </xf>
    <xf numFmtId="0" fontId="21" fillId="0" borderId="37" xfId="4" applyFont="1" applyBorder="1" applyAlignment="1">
      <alignment vertical="top" wrapText="1"/>
    </xf>
    <xf numFmtId="0" fontId="23" fillId="0" borderId="0" xfId="4" applyFont="1" applyBorder="1" applyAlignment="1">
      <alignment vertical="top" wrapText="1"/>
    </xf>
    <xf numFmtId="0" fontId="22" fillId="0" borderId="0" xfId="4" applyFont="1" applyBorder="1" applyAlignment="1">
      <alignment vertical="top" wrapText="1"/>
    </xf>
    <xf numFmtId="0" fontId="21" fillId="0" borderId="66" xfId="4" applyFont="1" applyBorder="1" applyAlignment="1">
      <alignment vertical="top" wrapText="1"/>
    </xf>
    <xf numFmtId="0" fontId="23" fillId="0" borderId="48" xfId="0" applyFont="1" applyBorder="1" applyAlignment="1">
      <alignment vertical="top" wrapText="1"/>
    </xf>
    <xf numFmtId="0" fontId="23" fillId="0" borderId="0" xfId="0" applyFont="1" applyBorder="1" applyAlignment="1">
      <alignment vertical="top" wrapText="1"/>
    </xf>
    <xf numFmtId="0" fontId="23" fillId="0" borderId="57" xfId="0" applyFont="1" applyBorder="1" applyAlignment="1">
      <alignment vertical="top" wrapText="1"/>
    </xf>
    <xf numFmtId="0" fontId="22" fillId="0" borderId="48" xfId="0" applyFont="1" applyBorder="1" applyAlignment="1">
      <alignment vertical="top" wrapText="1"/>
    </xf>
    <xf numFmtId="0" fontId="22" fillId="0" borderId="0" xfId="0" applyFont="1" applyBorder="1" applyAlignment="1">
      <alignment vertical="top" wrapText="1"/>
    </xf>
    <xf numFmtId="0" fontId="22" fillId="0" borderId="57" xfId="0" applyFont="1" applyBorder="1" applyAlignment="1">
      <alignment vertical="top" wrapText="1"/>
    </xf>
    <xf numFmtId="0" fontId="23" fillId="0" borderId="80" xfId="4" applyFont="1" applyBorder="1" applyAlignment="1">
      <alignment vertical="top" shrinkToFit="1"/>
    </xf>
    <xf numFmtId="0" fontId="23" fillId="0" borderId="78" xfId="4" applyFont="1" applyBorder="1" applyAlignment="1">
      <alignment vertical="top" shrinkToFit="1"/>
    </xf>
    <xf numFmtId="0" fontId="23" fillId="0" borderId="81" xfId="4" applyFont="1" applyBorder="1" applyAlignment="1">
      <alignment vertical="top" shrinkToFit="1"/>
    </xf>
    <xf numFmtId="0" fontId="23" fillId="0" borderId="84" xfId="4" applyFont="1" applyBorder="1" applyAlignment="1">
      <alignment vertical="top" shrinkToFit="1"/>
    </xf>
    <xf numFmtId="0" fontId="23" fillId="0" borderId="0" xfId="4" applyFont="1" applyBorder="1">
      <alignment vertical="center"/>
    </xf>
    <xf numFmtId="0" fontId="22" fillId="0" borderId="0" xfId="4" applyFont="1" applyBorder="1" applyAlignment="1">
      <alignment horizontal="left" vertical="top" wrapText="1"/>
    </xf>
    <xf numFmtId="0" fontId="22" fillId="0" borderId="0" xfId="4" applyFont="1" applyBorder="1" applyAlignment="1">
      <alignment horizontal="left" vertical="top"/>
    </xf>
    <xf numFmtId="0" fontId="23" fillId="0" borderId="103" xfId="4" applyFont="1" applyBorder="1" applyAlignment="1">
      <alignment vertical="top" shrinkToFit="1"/>
    </xf>
    <xf numFmtId="0" fontId="23" fillId="0" borderId="104" xfId="4" applyFont="1" applyBorder="1" applyAlignment="1">
      <alignment vertical="center" shrinkToFit="1"/>
    </xf>
    <xf numFmtId="0" fontId="21" fillId="0" borderId="104" xfId="4" applyFont="1" applyBorder="1" applyAlignment="1">
      <alignment vertical="top"/>
    </xf>
    <xf numFmtId="0" fontId="5" fillId="2" borderId="37" xfId="14" applyFont="1" applyFill="1" applyBorder="1" applyAlignment="1">
      <alignment horizontal="left" vertical="top" wrapText="1"/>
    </xf>
    <xf numFmtId="0" fontId="5" fillId="2" borderId="31" xfId="14" applyFont="1" applyFill="1" applyBorder="1" applyAlignment="1">
      <alignment vertical="top" wrapText="1"/>
    </xf>
    <xf numFmtId="0" fontId="5" fillId="2" borderId="37" xfId="14" applyFont="1" applyFill="1" applyBorder="1" applyAlignment="1">
      <alignment vertical="top" wrapText="1"/>
    </xf>
    <xf numFmtId="0" fontId="5" fillId="2" borderId="37" xfId="6" applyFont="1" applyFill="1" applyBorder="1" applyAlignment="1">
      <alignment horizontal="left" vertical="top" wrapText="1"/>
    </xf>
    <xf numFmtId="0" fontId="5" fillId="5" borderId="25" xfId="0" applyFont="1" applyFill="1" applyBorder="1" applyAlignment="1">
      <alignment horizontal="center" vertical="center" wrapText="1"/>
    </xf>
    <xf numFmtId="0" fontId="5" fillId="0" borderId="37" xfId="0" applyFont="1" applyBorder="1" applyAlignment="1">
      <alignment vertical="top" wrapText="1"/>
    </xf>
    <xf numFmtId="0" fontId="5" fillId="0" borderId="31" xfId="0" applyFont="1" applyBorder="1" applyAlignment="1">
      <alignment vertical="center" wrapText="1"/>
    </xf>
    <xf numFmtId="0" fontId="5" fillId="0" borderId="37" xfId="0" applyFont="1" applyBorder="1" applyAlignment="1">
      <alignment vertical="center" wrapText="1"/>
    </xf>
    <xf numFmtId="0" fontId="5" fillId="0" borderId="37" xfId="10" applyFont="1" applyBorder="1" applyAlignment="1">
      <alignment horizontal="left" vertical="top" wrapText="1"/>
    </xf>
    <xf numFmtId="0" fontId="5" fillId="2" borderId="10" xfId="14" applyFont="1" applyFill="1" applyBorder="1" applyAlignment="1">
      <alignment vertical="top" wrapText="1"/>
    </xf>
    <xf numFmtId="0" fontId="5" fillId="2" borderId="31" xfId="6" applyFont="1" applyFill="1" applyBorder="1" applyAlignment="1">
      <alignment vertical="top" wrapText="1"/>
    </xf>
    <xf numFmtId="0" fontId="5" fillId="2" borderId="37" xfId="6" applyFont="1" applyFill="1" applyBorder="1" applyAlignment="1">
      <alignment vertical="top" wrapText="1"/>
    </xf>
    <xf numFmtId="0" fontId="5" fillId="2" borderId="31" xfId="14" applyFont="1" applyFill="1" applyBorder="1" applyAlignment="1">
      <alignment vertical="center" wrapText="1"/>
    </xf>
    <xf numFmtId="0" fontId="5" fillId="0" borderId="31" xfId="15" applyFont="1" applyBorder="1" applyAlignment="1">
      <alignment horizontal="center" vertical="center"/>
    </xf>
    <xf numFmtId="0" fontId="5" fillId="0" borderId="10" xfId="15" applyFont="1" applyBorder="1" applyAlignment="1">
      <alignment horizontal="center" vertical="center"/>
    </xf>
    <xf numFmtId="0" fontId="5" fillId="0" borderId="10" xfId="10" applyFont="1" applyBorder="1" applyAlignment="1">
      <alignment vertical="top" wrapText="1"/>
    </xf>
    <xf numFmtId="0" fontId="17" fillId="0" borderId="6" xfId="10" applyFont="1" applyBorder="1">
      <alignment vertical="center"/>
    </xf>
    <xf numFmtId="0" fontId="5" fillId="0" borderId="4" xfId="10" applyFont="1" applyBorder="1" applyAlignment="1">
      <alignment horizontal="left" vertical="top" wrapText="1"/>
    </xf>
    <xf numFmtId="0" fontId="5" fillId="0" borderId="4" xfId="10" applyFont="1" applyBorder="1" applyAlignment="1">
      <alignment vertical="center" wrapText="1" shrinkToFit="1"/>
    </xf>
    <xf numFmtId="0" fontId="5" fillId="0" borderId="6" xfId="10" applyFont="1" applyBorder="1" applyAlignment="1">
      <alignment horizontal="center" vertical="center" wrapText="1"/>
    </xf>
    <xf numFmtId="0" fontId="5" fillId="0" borderId="64" xfId="10" applyFont="1" applyBorder="1" applyAlignment="1">
      <alignment vertical="center" shrinkToFit="1"/>
    </xf>
    <xf numFmtId="0" fontId="5" fillId="8" borderId="18" xfId="10" applyFont="1" applyFill="1" applyBorder="1" applyAlignment="1">
      <alignment horizontal="center" vertical="center"/>
    </xf>
    <xf numFmtId="0" fontId="24" fillId="2" borderId="4" xfId="5" applyFont="1" applyFill="1" applyBorder="1" applyAlignment="1">
      <alignment vertical="center" wrapText="1"/>
    </xf>
    <xf numFmtId="0" fontId="19" fillId="2" borderId="25" xfId="14" applyFont="1" applyFill="1" applyBorder="1" applyAlignment="1">
      <alignment vertical="center" wrapText="1"/>
    </xf>
    <xf numFmtId="0" fontId="5" fillId="0" borderId="19" xfId="0" applyFont="1" applyBorder="1" applyAlignment="1">
      <alignment horizontal="left" vertical="center" wrapText="1"/>
    </xf>
    <xf numFmtId="0" fontId="5" fillId="0" borderId="0" xfId="18" applyFont="1">
      <alignment vertical="center"/>
    </xf>
    <xf numFmtId="0" fontId="24" fillId="0" borderId="37" xfId="0" applyFont="1" applyBorder="1" applyAlignment="1">
      <alignment horizontal="left" vertical="top" wrapText="1"/>
    </xf>
    <xf numFmtId="0" fontId="5" fillId="0" borderId="4" xfId="0" applyFont="1" applyBorder="1" applyAlignment="1">
      <alignment horizontal="center" vertical="center"/>
    </xf>
    <xf numFmtId="0" fontId="5" fillId="0" borderId="4" xfId="0" applyFont="1" applyBorder="1" applyAlignment="1">
      <alignment horizontal="left" vertical="top" wrapText="1"/>
    </xf>
    <xf numFmtId="0" fontId="5" fillId="0" borderId="4" xfId="0" applyFont="1" applyBorder="1" applyAlignment="1">
      <alignment horizontal="left" vertical="center" wrapText="1" shrinkToFit="1"/>
    </xf>
    <xf numFmtId="0" fontId="5" fillId="0" borderId="6" xfId="0" applyFont="1" applyBorder="1" applyAlignment="1">
      <alignment horizontal="center" vertical="center"/>
    </xf>
    <xf numFmtId="0" fontId="5" fillId="0" borderId="64" xfId="0" applyFont="1" applyBorder="1" applyAlignment="1">
      <alignment vertical="center" shrinkToFit="1"/>
    </xf>
    <xf numFmtId="0" fontId="5" fillId="0" borderId="31" xfId="0" applyFont="1" applyBorder="1" applyAlignment="1">
      <alignment vertical="center" wrapText="1" shrinkToFit="1"/>
    </xf>
    <xf numFmtId="0" fontId="5" fillId="0" borderId="35" xfId="0" applyFont="1" applyBorder="1" applyAlignment="1">
      <alignment horizontal="center" vertical="center" wrapText="1"/>
    </xf>
    <xf numFmtId="0" fontId="23" fillId="0" borderId="48" xfId="4" applyFont="1" applyBorder="1" applyAlignment="1">
      <alignment vertical="top" wrapText="1"/>
    </xf>
    <xf numFmtId="0" fontId="23" fillId="0" borderId="57" xfId="4" applyFont="1" applyBorder="1" applyAlignment="1">
      <alignment vertical="top" wrapText="1"/>
    </xf>
    <xf numFmtId="0" fontId="23" fillId="0" borderId="59" xfId="4" applyFont="1" applyBorder="1" applyAlignment="1">
      <alignment vertical="top" wrapText="1"/>
    </xf>
    <xf numFmtId="0" fontId="23" fillId="0" borderId="55" xfId="4" applyFont="1" applyBorder="1" applyAlignment="1">
      <alignment vertical="top" wrapText="1"/>
    </xf>
    <xf numFmtId="0" fontId="23" fillId="0" borderId="42" xfId="4" applyFont="1" applyBorder="1" applyAlignment="1">
      <alignment vertical="top" wrapText="1"/>
    </xf>
    <xf numFmtId="0" fontId="23" fillId="0" borderId="106" xfId="4" applyFont="1" applyBorder="1" applyAlignment="1">
      <alignment horizontal="center" vertical="top" shrinkToFit="1"/>
    </xf>
    <xf numFmtId="0" fontId="21" fillId="0" borderId="66" xfId="4" applyFont="1" applyBorder="1" applyAlignment="1">
      <alignment vertical="top" wrapText="1"/>
    </xf>
    <xf numFmtId="0" fontId="21" fillId="0" borderId="37" xfId="4" applyFont="1" applyBorder="1" applyAlignment="1">
      <alignment vertical="top" wrapText="1"/>
    </xf>
    <xf numFmtId="0" fontId="23" fillId="0" borderId="0" xfId="4" applyFont="1" applyBorder="1" applyAlignment="1">
      <alignment vertical="top" wrapText="1"/>
    </xf>
    <xf numFmtId="0" fontId="21" fillId="0" borderId="37" xfId="4" applyFont="1" applyBorder="1" applyAlignment="1">
      <alignment horizontal="left" vertical="top" wrapText="1"/>
    </xf>
    <xf numFmtId="0" fontId="22" fillId="0" borderId="78" xfId="4" applyFont="1" applyBorder="1" applyAlignment="1">
      <alignment vertical="top" wrapText="1"/>
    </xf>
    <xf numFmtId="0" fontId="22" fillId="0" borderId="79" xfId="4" applyFont="1" applyBorder="1" applyAlignment="1">
      <alignment vertical="top" wrapText="1"/>
    </xf>
    <xf numFmtId="0" fontId="21" fillId="0" borderId="67" xfId="4" applyFont="1" applyBorder="1" applyAlignment="1">
      <alignment vertical="top" wrapText="1"/>
    </xf>
    <xf numFmtId="0" fontId="21" fillId="0" borderId="37" xfId="4" applyFont="1" applyBorder="1" applyAlignment="1">
      <alignment horizontal="left" vertical="top"/>
    </xf>
    <xf numFmtId="0" fontId="5" fillId="0" borderId="31" xfId="0" applyFont="1" applyBorder="1" applyAlignment="1">
      <alignment vertical="top" wrapText="1"/>
    </xf>
    <xf numFmtId="0" fontId="5" fillId="0" borderId="37" xfId="0" applyFont="1" applyBorder="1" applyAlignment="1">
      <alignment vertical="top" wrapText="1"/>
    </xf>
    <xf numFmtId="0" fontId="5" fillId="2" borderId="31" xfId="14" applyFont="1" applyFill="1" applyBorder="1" applyAlignment="1">
      <alignment vertical="top" wrapText="1"/>
    </xf>
    <xf numFmtId="0" fontId="5" fillId="2" borderId="31" xfId="6" applyFont="1" applyFill="1" applyBorder="1" applyAlignment="1">
      <alignment vertical="top" wrapText="1"/>
    </xf>
    <xf numFmtId="0" fontId="5" fillId="2" borderId="37" xfId="6" applyFont="1" applyFill="1" applyBorder="1" applyAlignment="1">
      <alignment vertical="top" wrapText="1"/>
    </xf>
    <xf numFmtId="0" fontId="5" fillId="2" borderId="37" xfId="14" applyFont="1" applyFill="1" applyBorder="1" applyAlignment="1">
      <alignment vertical="top" wrapText="1"/>
    </xf>
    <xf numFmtId="0" fontId="5" fillId="5" borderId="25" xfId="0" applyFont="1" applyFill="1" applyBorder="1" applyAlignment="1">
      <alignment horizontal="center" vertical="center" wrapText="1"/>
    </xf>
    <xf numFmtId="0" fontId="5" fillId="0" borderId="4" xfId="0" applyFont="1" applyBorder="1" applyAlignment="1">
      <alignment vertical="top" wrapText="1"/>
    </xf>
    <xf numFmtId="0" fontId="5" fillId="0" borderId="54" xfId="0" applyFont="1" applyBorder="1" applyAlignment="1">
      <alignment horizontal="center" vertical="center" wrapText="1"/>
    </xf>
    <xf numFmtId="0" fontId="5" fillId="0" borderId="63" xfId="0" applyFont="1" applyBorder="1" applyAlignment="1">
      <alignment horizontal="left" vertical="center" shrinkToFit="1"/>
    </xf>
    <xf numFmtId="0" fontId="24" fillId="0" borderId="10" xfId="0" applyFont="1" applyBorder="1" applyAlignment="1">
      <alignment horizontal="left" vertical="center" wrapText="1"/>
    </xf>
    <xf numFmtId="0" fontId="5" fillId="0" borderId="65" xfId="0" applyFont="1" applyBorder="1" applyAlignment="1">
      <alignment horizontal="center" vertical="center" wrapText="1"/>
    </xf>
    <xf numFmtId="0" fontId="5" fillId="2" borderId="31" xfId="5" applyFont="1" applyFill="1" applyBorder="1" applyAlignment="1">
      <alignment vertical="center" wrapText="1"/>
    </xf>
    <xf numFmtId="0" fontId="5" fillId="5" borderId="37" xfId="5" applyFont="1" applyFill="1" applyBorder="1" applyAlignment="1">
      <alignment horizontal="center" vertical="center"/>
    </xf>
    <xf numFmtId="0" fontId="5" fillId="0" borderId="22" xfId="0" applyFont="1" applyBorder="1" applyAlignment="1">
      <alignment vertical="center" wrapText="1" shrinkToFit="1"/>
    </xf>
    <xf numFmtId="0" fontId="24" fillId="2" borderId="10" xfId="6" applyFont="1" applyFill="1" applyBorder="1" applyAlignment="1">
      <alignment horizontal="left" vertical="center" wrapText="1"/>
    </xf>
    <xf numFmtId="0" fontId="5" fillId="9" borderId="0" xfId="14" applyFont="1" applyFill="1">
      <alignment vertical="center"/>
    </xf>
    <xf numFmtId="0" fontId="5" fillId="0" borderId="4" xfId="14" applyFont="1" applyFill="1" applyBorder="1">
      <alignment vertical="center"/>
    </xf>
    <xf numFmtId="0" fontId="5" fillId="0" borderId="4" xfId="14" applyFont="1" applyFill="1" applyBorder="1" applyAlignment="1">
      <alignment vertical="top" wrapText="1"/>
    </xf>
    <xf numFmtId="0" fontId="5" fillId="0" borderId="4" xfId="14" applyFont="1" applyFill="1" applyBorder="1" applyAlignment="1">
      <alignment vertical="center" wrapText="1"/>
    </xf>
    <xf numFmtId="0" fontId="5" fillId="0" borderId="17" xfId="14" applyFont="1" applyFill="1" applyBorder="1" applyAlignment="1">
      <alignment horizontal="center" vertical="center" wrapText="1"/>
    </xf>
    <xf numFmtId="0" fontId="5" fillId="0" borderId="18" xfId="14" applyFont="1" applyFill="1" applyBorder="1" applyAlignment="1">
      <alignment horizontal="left" vertical="center" shrinkToFit="1"/>
    </xf>
    <xf numFmtId="0" fontId="5" fillId="0" borderId="31" xfId="14" applyFont="1" applyFill="1" applyBorder="1" applyAlignment="1">
      <alignment vertical="center" wrapText="1"/>
    </xf>
    <xf numFmtId="0" fontId="5" fillId="8" borderId="4" xfId="14" applyFont="1" applyFill="1" applyBorder="1" applyAlignment="1">
      <alignment horizontal="center" vertical="center"/>
    </xf>
    <xf numFmtId="0" fontId="5" fillId="2" borderId="31" xfId="14" applyFont="1" applyFill="1" applyBorder="1" applyAlignment="1">
      <alignment vertical="top" wrapText="1"/>
    </xf>
    <xf numFmtId="0" fontId="5" fillId="2" borderId="37" xfId="14" applyFont="1" applyFill="1" applyBorder="1" applyAlignment="1">
      <alignment vertical="top" wrapText="1"/>
    </xf>
    <xf numFmtId="0" fontId="5" fillId="2" borderId="10" xfId="14" applyFont="1" applyFill="1" applyBorder="1" applyAlignment="1">
      <alignment vertical="top" wrapText="1"/>
    </xf>
    <xf numFmtId="0" fontId="7" fillId="0" borderId="0" xfId="0" applyFont="1" applyAlignment="1">
      <alignment horizontal="distributed"/>
    </xf>
    <xf numFmtId="0" fontId="7" fillId="0" borderId="0" xfId="0" applyFont="1" applyAlignment="1">
      <alignment horizontal="left" indent="1"/>
    </xf>
    <xf numFmtId="0" fontId="18" fillId="0" borderId="0" xfId="0" applyFont="1" applyAlignment="1">
      <alignment horizontal="distributed"/>
    </xf>
    <xf numFmtId="0" fontId="10" fillId="0" borderId="0" xfId="0" applyFont="1" applyAlignment="1">
      <alignment horizontal="center"/>
    </xf>
    <xf numFmtId="0" fontId="10" fillId="0" borderId="0" xfId="0" applyFont="1" applyAlignment="1">
      <alignment horizontal="center" vertical="center" wrapText="1"/>
    </xf>
    <xf numFmtId="0" fontId="7" fillId="0" borderId="54" xfId="0" applyFont="1" applyBorder="1" applyAlignment="1">
      <alignment horizontal="center"/>
    </xf>
    <xf numFmtId="0" fontId="7" fillId="0" borderId="54" xfId="0" applyFont="1" applyBorder="1" applyAlignment="1"/>
    <xf numFmtId="0" fontId="7" fillId="0" borderId="0" xfId="0" applyFont="1" applyAlignment="1">
      <alignment horizontal="center"/>
    </xf>
    <xf numFmtId="0" fontId="36" fillId="0" borderId="90" xfId="16" applyFont="1" applyBorder="1" applyAlignment="1">
      <alignment horizontal="center" vertical="center" wrapText="1"/>
    </xf>
    <xf numFmtId="0" fontId="36" fillId="0" borderId="107" xfId="16" applyFont="1" applyBorder="1" applyAlignment="1">
      <alignment horizontal="center" vertical="center" wrapText="1"/>
    </xf>
    <xf numFmtId="0" fontId="36" fillId="0" borderId="0" xfId="16" applyFont="1" applyAlignment="1">
      <alignment horizontal="center" vertical="center" wrapText="1"/>
    </xf>
    <xf numFmtId="0" fontId="36" fillId="0" borderId="57" xfId="16" applyFont="1" applyBorder="1" applyAlignment="1">
      <alignment horizontal="center" vertical="center" wrapText="1"/>
    </xf>
    <xf numFmtId="0" fontId="36" fillId="0" borderId="54" xfId="16" applyFont="1" applyBorder="1" applyAlignment="1">
      <alignment horizontal="center" vertical="center" wrapText="1"/>
    </xf>
    <xf numFmtId="0" fontId="36" fillId="0" borderId="58" xfId="16" applyFont="1" applyBorder="1" applyAlignment="1">
      <alignment horizontal="center" vertical="center" wrapText="1"/>
    </xf>
    <xf numFmtId="179" fontId="36" fillId="0" borderId="118" xfId="16" applyNumberFormat="1" applyFont="1" applyBorder="1" applyAlignment="1">
      <alignment horizontal="left" vertical="center" shrinkToFit="1"/>
    </xf>
    <xf numFmtId="0" fontId="36" fillId="0" borderId="118" xfId="16" applyFont="1" applyBorder="1" applyAlignment="1">
      <alignment horizontal="left" vertical="center" shrinkToFit="1"/>
    </xf>
    <xf numFmtId="0" fontId="36" fillId="0" borderId="119" xfId="16" applyFont="1" applyBorder="1" applyAlignment="1">
      <alignment horizontal="left" vertical="center" shrinkToFit="1"/>
    </xf>
    <xf numFmtId="179" fontId="36" fillId="7" borderId="152" xfId="16" applyNumberFormat="1" applyFont="1" applyFill="1" applyBorder="1" applyAlignment="1">
      <alignment horizontal="center" vertical="center" wrapText="1"/>
    </xf>
    <xf numFmtId="179" fontId="36" fillId="7" borderId="153" xfId="16" applyNumberFormat="1" applyFont="1" applyFill="1" applyBorder="1" applyAlignment="1">
      <alignment horizontal="center" vertical="center" wrapText="1"/>
    </xf>
    <xf numFmtId="179" fontId="36" fillId="7" borderId="154" xfId="16" applyNumberFormat="1" applyFont="1" applyFill="1" applyBorder="1" applyAlignment="1">
      <alignment horizontal="center" vertical="center" wrapText="1"/>
    </xf>
    <xf numFmtId="179" fontId="36" fillId="7" borderId="155" xfId="16" applyNumberFormat="1" applyFont="1" applyFill="1" applyBorder="1" applyAlignment="1">
      <alignment horizontal="center" vertical="center" wrapText="1"/>
    </xf>
    <xf numFmtId="0" fontId="36" fillId="0" borderId="52" xfId="16" applyFont="1" applyBorder="1" applyAlignment="1">
      <alignment horizontal="left" vertical="center" shrinkToFit="1"/>
    </xf>
    <xf numFmtId="0" fontId="36" fillId="0" borderId="131" xfId="16" applyFont="1" applyBorder="1" applyAlignment="1">
      <alignment horizontal="left" vertical="center" shrinkToFit="1"/>
    </xf>
    <xf numFmtId="0" fontId="36" fillId="0" borderId="45" xfId="16" applyFont="1" applyBorder="1" applyAlignment="1">
      <alignment horizontal="left" vertical="center" shrinkToFit="1"/>
    </xf>
    <xf numFmtId="0" fontId="36" fillId="0" borderId="127" xfId="16" applyFont="1" applyBorder="1" applyAlignment="1">
      <alignment horizontal="left" vertical="center" shrinkToFit="1"/>
    </xf>
    <xf numFmtId="0" fontId="32" fillId="10" borderId="31" xfId="16" applyFont="1" applyFill="1" applyBorder="1" applyAlignment="1" applyProtection="1">
      <alignment horizontal="center" vertical="center" wrapText="1"/>
      <protection locked="0"/>
    </xf>
    <xf numFmtId="0" fontId="32" fillId="6" borderId="37" xfId="16" applyFont="1" applyFill="1" applyBorder="1" applyAlignment="1" applyProtection="1">
      <alignment horizontal="center" vertical="center" wrapText="1"/>
      <protection locked="0"/>
    </xf>
    <xf numFmtId="0" fontId="32" fillId="6" borderId="10" xfId="16" applyFont="1" applyFill="1" applyBorder="1" applyAlignment="1" applyProtection="1">
      <alignment horizontal="center" vertical="center" wrapText="1"/>
      <protection locked="0"/>
    </xf>
    <xf numFmtId="0" fontId="32" fillId="10" borderId="6" xfId="16" applyFont="1" applyFill="1" applyBorder="1" applyAlignment="1" applyProtection="1">
      <alignment horizontal="center" vertical="center" shrinkToFit="1"/>
      <protection locked="0"/>
    </xf>
    <xf numFmtId="0" fontId="32" fillId="10" borderId="51" xfId="16" applyFont="1" applyFill="1" applyBorder="1" applyAlignment="1" applyProtection="1">
      <alignment horizontal="center" vertical="center" shrinkToFit="1"/>
      <protection locked="0"/>
    </xf>
    <xf numFmtId="0" fontId="32" fillId="10" borderId="18" xfId="16" applyFont="1" applyFill="1" applyBorder="1" applyAlignment="1" applyProtection="1">
      <alignment horizontal="center" vertical="center" shrinkToFit="1"/>
      <protection locked="0"/>
    </xf>
    <xf numFmtId="0" fontId="32" fillId="11" borderId="59" xfId="16" applyFont="1" applyFill="1" applyBorder="1" applyAlignment="1" applyProtection="1">
      <alignment horizontal="center" vertical="center" wrapText="1"/>
      <protection locked="0"/>
    </xf>
    <xf numFmtId="0" fontId="32" fillId="11" borderId="55" xfId="16" applyFont="1" applyFill="1" applyBorder="1" applyAlignment="1" applyProtection="1">
      <alignment horizontal="center" vertical="center" wrapText="1"/>
      <protection locked="0"/>
    </xf>
    <xf numFmtId="0" fontId="32" fillId="11" borderId="135" xfId="16" applyFont="1" applyFill="1" applyBorder="1" applyAlignment="1" applyProtection="1">
      <alignment horizontal="center" vertical="center" wrapText="1"/>
      <protection locked="0"/>
    </xf>
    <xf numFmtId="0" fontId="32" fillId="11" borderId="48" xfId="16" applyFont="1" applyFill="1" applyBorder="1" applyAlignment="1" applyProtection="1">
      <alignment horizontal="center" vertical="center" wrapText="1"/>
      <protection locked="0"/>
    </xf>
    <xf numFmtId="0" fontId="32" fillId="11" borderId="0" xfId="16" applyFont="1" applyFill="1" applyAlignment="1" applyProtection="1">
      <alignment horizontal="center" vertical="center" wrapText="1"/>
      <protection locked="0"/>
    </xf>
    <xf numFmtId="0" fontId="32" fillId="11" borderId="110" xfId="16" applyFont="1" applyFill="1" applyBorder="1" applyAlignment="1" applyProtection="1">
      <alignment horizontal="center" vertical="center" wrapText="1"/>
      <protection locked="0"/>
    </xf>
    <xf numFmtId="0" fontId="32" fillId="11" borderId="11" xfId="16" applyFont="1" applyFill="1" applyBorder="1" applyAlignment="1" applyProtection="1">
      <alignment horizontal="center" vertical="center" wrapText="1"/>
      <protection locked="0"/>
    </xf>
    <xf numFmtId="0" fontId="32" fillId="11" borderId="54" xfId="16" applyFont="1" applyFill="1" applyBorder="1" applyAlignment="1" applyProtection="1">
      <alignment horizontal="center" vertical="center" wrapText="1"/>
      <protection locked="0"/>
    </xf>
    <xf numFmtId="0" fontId="32" fillId="11" borderId="93" xfId="16" applyFont="1" applyFill="1" applyBorder="1" applyAlignment="1" applyProtection="1">
      <alignment horizontal="center" vertical="center" wrapText="1"/>
      <protection locked="0"/>
    </xf>
    <xf numFmtId="0" fontId="40" fillId="0" borderId="136" xfId="16" applyFont="1" applyBorder="1" applyAlignment="1">
      <alignment horizontal="center" vertical="center" wrapText="1"/>
    </xf>
    <xf numFmtId="0" fontId="40" fillId="0" borderId="44" xfId="16" applyFont="1" applyBorder="1" applyAlignment="1">
      <alignment horizontal="center" vertical="center" wrapText="1"/>
    </xf>
    <xf numFmtId="0" fontId="40" fillId="0" borderId="137" xfId="16" applyFont="1" applyBorder="1" applyAlignment="1">
      <alignment horizontal="center" vertical="center" wrapText="1"/>
    </xf>
    <xf numFmtId="0" fontId="36" fillId="0" borderId="156" xfId="16" applyFont="1" applyBorder="1" applyAlignment="1">
      <alignment horizontal="center" vertical="center" wrapText="1"/>
    </xf>
    <xf numFmtId="0" fontId="36" fillId="0" borderId="157" xfId="16" applyFont="1" applyBorder="1" applyAlignment="1">
      <alignment horizontal="center" vertical="center" wrapText="1"/>
    </xf>
    <xf numFmtId="0" fontId="36" fillId="0" borderId="158" xfId="16" applyFont="1" applyBorder="1" applyAlignment="1">
      <alignment horizontal="center" vertical="center" wrapText="1"/>
    </xf>
    <xf numFmtId="0" fontId="36" fillId="0" borderId="159" xfId="16" applyFont="1" applyBorder="1" applyAlignment="1">
      <alignment horizontal="center" vertical="center" wrapText="1"/>
    </xf>
    <xf numFmtId="0" fontId="36" fillId="0" borderId="160" xfId="16" applyFont="1" applyBorder="1" applyAlignment="1">
      <alignment horizontal="center" vertical="center" wrapText="1"/>
    </xf>
    <xf numFmtId="0" fontId="36" fillId="0" borderId="161" xfId="16" applyFont="1" applyBorder="1" applyAlignment="1">
      <alignment horizontal="center" vertical="center" wrapText="1"/>
    </xf>
    <xf numFmtId="0" fontId="36" fillId="0" borderId="166" xfId="16" applyFont="1" applyBorder="1" applyAlignment="1">
      <alignment horizontal="center" vertical="center" wrapText="1"/>
    </xf>
    <xf numFmtId="0" fontId="36" fillId="0" borderId="167" xfId="16" applyFont="1" applyBorder="1" applyAlignment="1">
      <alignment horizontal="center" vertical="center" wrapText="1"/>
    </xf>
    <xf numFmtId="0" fontId="36" fillId="0" borderId="168" xfId="16" applyFont="1" applyBorder="1" applyAlignment="1">
      <alignment horizontal="center" vertical="center" wrapText="1"/>
    </xf>
    <xf numFmtId="1" fontId="32" fillId="7" borderId="138" xfId="16" applyNumberFormat="1" applyFont="1" applyFill="1" applyBorder="1" applyAlignment="1">
      <alignment horizontal="center" vertical="center" wrapText="1"/>
    </xf>
    <xf numFmtId="1" fontId="32" fillId="7" borderId="139" xfId="16" applyNumberFormat="1" applyFont="1" applyFill="1" applyBorder="1" applyAlignment="1">
      <alignment horizontal="center" vertical="center" wrapText="1"/>
    </xf>
    <xf numFmtId="1" fontId="32" fillId="7" borderId="140" xfId="16" applyNumberFormat="1" applyFont="1" applyFill="1" applyBorder="1" applyAlignment="1">
      <alignment horizontal="center" vertical="center" wrapText="1"/>
    </xf>
    <xf numFmtId="1" fontId="32" fillId="7" borderId="141" xfId="16" applyNumberFormat="1" applyFont="1" applyFill="1" applyBorder="1" applyAlignment="1">
      <alignment horizontal="center" vertical="center" wrapText="1"/>
    </xf>
    <xf numFmtId="0" fontId="32" fillId="11" borderId="134" xfId="16" applyFont="1" applyFill="1" applyBorder="1" applyAlignment="1" applyProtection="1">
      <alignment horizontal="center" vertical="center" wrapText="1"/>
      <protection locked="0"/>
    </xf>
    <xf numFmtId="0" fontId="32" fillId="11" borderId="109" xfId="16" applyFont="1" applyFill="1" applyBorder="1" applyAlignment="1" applyProtection="1">
      <alignment horizontal="center" vertical="center" wrapText="1"/>
      <protection locked="0"/>
    </xf>
    <xf numFmtId="0" fontId="32" fillId="11" borderId="112" xfId="16" applyFont="1" applyFill="1" applyBorder="1" applyAlignment="1" applyProtection="1">
      <alignment horizontal="center" vertical="center" wrapText="1"/>
      <protection locked="0"/>
    </xf>
    <xf numFmtId="0" fontId="32" fillId="11" borderId="113" xfId="16" applyFont="1" applyFill="1" applyBorder="1" applyAlignment="1" applyProtection="1">
      <alignment horizontal="center" vertical="center" wrapText="1"/>
      <protection locked="0"/>
    </xf>
    <xf numFmtId="0" fontId="32" fillId="11" borderId="116" xfId="16" applyFont="1" applyFill="1" applyBorder="1" applyAlignment="1" applyProtection="1">
      <alignment horizontal="center" vertical="center" wrapText="1"/>
      <protection locked="0"/>
    </xf>
    <xf numFmtId="0" fontId="40" fillId="0" borderId="126" xfId="16" applyFont="1" applyBorder="1" applyAlignment="1">
      <alignment horizontal="center" vertical="center" wrapText="1"/>
    </xf>
    <xf numFmtId="0" fontId="40" fillId="0" borderId="45" xfId="16" applyFont="1" applyBorder="1" applyAlignment="1">
      <alignment horizontal="center" vertical="center" wrapText="1"/>
    </xf>
    <xf numFmtId="0" fontId="40" fillId="0" borderId="127" xfId="16" applyFont="1" applyBorder="1" applyAlignment="1">
      <alignment horizontal="center" vertical="center" wrapText="1"/>
    </xf>
    <xf numFmtId="179" fontId="32" fillId="7" borderId="126" xfId="16" applyNumberFormat="1" applyFont="1" applyFill="1" applyBorder="1" applyAlignment="1">
      <alignment horizontal="center" vertical="center" wrapText="1"/>
    </xf>
    <xf numFmtId="179" fontId="32" fillId="7" borderId="27" xfId="16" applyNumberFormat="1" applyFont="1" applyFill="1" applyBorder="1" applyAlignment="1">
      <alignment horizontal="center" vertical="center" wrapText="1"/>
    </xf>
    <xf numFmtId="179" fontId="32" fillId="7" borderId="47" xfId="16" applyNumberFormat="1" applyFont="1" applyFill="1" applyBorder="1" applyAlignment="1">
      <alignment horizontal="center" vertical="center" wrapText="1"/>
    </xf>
    <xf numFmtId="179" fontId="32" fillId="7" borderId="127" xfId="16" applyNumberFormat="1" applyFont="1" applyFill="1" applyBorder="1" applyAlignment="1">
      <alignment horizontal="center" vertical="center" wrapText="1"/>
    </xf>
    <xf numFmtId="0" fontId="41" fillId="0" borderId="142" xfId="16" applyFont="1" applyBorder="1" applyAlignment="1">
      <alignment horizontal="center" vertical="center" wrapText="1"/>
    </xf>
    <xf numFmtId="0" fontId="41" fillId="0" borderId="143" xfId="16" applyFont="1" applyBorder="1" applyAlignment="1">
      <alignment horizontal="center" vertical="center" wrapText="1"/>
    </xf>
    <xf numFmtId="0" fontId="41" fillId="0" borderId="144" xfId="16" applyFont="1" applyBorder="1" applyAlignment="1">
      <alignment horizontal="center" vertical="center" wrapText="1"/>
    </xf>
    <xf numFmtId="179" fontId="32" fillId="7" borderId="130" xfId="16" applyNumberFormat="1" applyFont="1" applyFill="1" applyBorder="1" applyAlignment="1">
      <alignment horizontal="center" vertical="center" wrapText="1"/>
    </xf>
    <xf numFmtId="179" fontId="32" fillId="7" borderId="24" xfId="16" applyNumberFormat="1" applyFont="1" applyFill="1" applyBorder="1" applyAlignment="1">
      <alignment horizontal="center" vertical="center" wrapText="1"/>
    </xf>
    <xf numFmtId="179" fontId="32" fillId="7" borderId="50" xfId="16" applyNumberFormat="1" applyFont="1" applyFill="1" applyBorder="1" applyAlignment="1">
      <alignment horizontal="center" vertical="center" wrapText="1"/>
    </xf>
    <xf numFmtId="179" fontId="32" fillId="7" borderId="131" xfId="16" applyNumberFormat="1" applyFont="1" applyFill="1" applyBorder="1" applyAlignment="1">
      <alignment horizontal="center" vertical="center" wrapText="1"/>
    </xf>
    <xf numFmtId="0" fontId="36" fillId="0" borderId="96" xfId="16" applyFont="1" applyBorder="1" applyAlignment="1">
      <alignment horizontal="left" vertical="center" wrapText="1"/>
    </xf>
    <xf numFmtId="0" fontId="36" fillId="0" borderId="102" xfId="16" applyFont="1" applyBorder="1" applyAlignment="1">
      <alignment horizontal="left" vertical="center" wrapText="1"/>
    </xf>
    <xf numFmtId="179" fontId="36" fillId="7" borderId="163" xfId="16" applyNumberFormat="1" applyFont="1" applyFill="1" applyBorder="1" applyAlignment="1">
      <alignment horizontal="center" vertical="center" wrapText="1"/>
    </xf>
    <xf numFmtId="179" fontId="36" fillId="7" borderId="164" xfId="16" applyNumberFormat="1" applyFont="1" applyFill="1" applyBorder="1" applyAlignment="1">
      <alignment horizontal="center" vertical="center" wrapText="1"/>
    </xf>
    <xf numFmtId="179" fontId="36" fillId="7" borderId="165" xfId="16" applyNumberFormat="1" applyFont="1" applyFill="1" applyBorder="1" applyAlignment="1">
      <alignment horizontal="center" vertical="center" wrapText="1"/>
    </xf>
    <xf numFmtId="0" fontId="32" fillId="11" borderId="134" xfId="16" applyFont="1" applyFill="1" applyBorder="1" applyAlignment="1" applyProtection="1">
      <alignment horizontal="left" vertical="center" wrapText="1"/>
      <protection locked="0"/>
    </xf>
    <xf numFmtId="0" fontId="32" fillId="11" borderId="55" xfId="16" applyFont="1" applyFill="1" applyBorder="1" applyAlignment="1" applyProtection="1">
      <alignment horizontal="left" vertical="center" wrapText="1"/>
      <protection locked="0"/>
    </xf>
    <xf numFmtId="0" fontId="32" fillId="11" borderId="135" xfId="16" applyFont="1" applyFill="1" applyBorder="1" applyAlignment="1" applyProtection="1">
      <alignment horizontal="left" vertical="center" wrapText="1"/>
      <protection locked="0"/>
    </xf>
    <xf numFmtId="0" fontId="32" fillId="11" borderId="109" xfId="16" applyFont="1" applyFill="1" applyBorder="1" applyAlignment="1" applyProtection="1">
      <alignment horizontal="left" vertical="center" wrapText="1"/>
      <protection locked="0"/>
    </xf>
    <xf numFmtId="0" fontId="32" fillId="11" borderId="0" xfId="16" applyFont="1" applyFill="1" applyAlignment="1" applyProtection="1">
      <alignment horizontal="left" vertical="center" wrapText="1"/>
      <protection locked="0"/>
    </xf>
    <xf numFmtId="0" fontId="32" fillId="11" borderId="110" xfId="16" applyFont="1" applyFill="1" applyBorder="1" applyAlignment="1" applyProtection="1">
      <alignment horizontal="left" vertical="center" wrapText="1"/>
      <protection locked="0"/>
    </xf>
    <xf numFmtId="0" fontId="32" fillId="11" borderId="92" xfId="16" applyFont="1" applyFill="1" applyBorder="1" applyAlignment="1" applyProtection="1">
      <alignment horizontal="left" vertical="center" wrapText="1"/>
      <protection locked="0"/>
    </xf>
    <xf numFmtId="0" fontId="32" fillId="11" borderId="54" xfId="16" applyFont="1" applyFill="1" applyBorder="1" applyAlignment="1" applyProtection="1">
      <alignment horizontal="left" vertical="center" wrapText="1"/>
      <protection locked="0"/>
    </xf>
    <xf numFmtId="0" fontId="32" fillId="11" borderId="93" xfId="16" applyFont="1" applyFill="1" applyBorder="1" applyAlignment="1" applyProtection="1">
      <alignment horizontal="left" vertical="center" wrapText="1"/>
      <protection locked="0"/>
    </xf>
    <xf numFmtId="0" fontId="41" fillId="0" borderId="130" xfId="16" applyFont="1" applyBorder="1" applyAlignment="1">
      <alignment horizontal="center" vertical="center" wrapText="1"/>
    </xf>
    <xf numFmtId="0" fontId="41" fillId="0" borderId="52" xfId="16" applyFont="1" applyBorder="1" applyAlignment="1">
      <alignment horizontal="center" vertical="center" wrapText="1"/>
    </xf>
    <xf numFmtId="0" fontId="41" fillId="0" borderId="131" xfId="16" applyFont="1" applyBorder="1" applyAlignment="1">
      <alignment horizontal="center" vertical="center" wrapText="1"/>
    </xf>
    <xf numFmtId="0" fontId="32" fillId="0" borderId="13" xfId="16" applyFont="1" applyBorder="1" applyAlignment="1">
      <alignment horizontal="center" vertical="center" shrinkToFit="1"/>
    </xf>
    <xf numFmtId="0" fontId="32" fillId="0" borderId="15" xfId="16" applyFont="1" applyBorder="1" applyAlignment="1">
      <alignment horizontal="center" vertical="center" shrinkToFit="1"/>
    </xf>
    <xf numFmtId="0" fontId="32" fillId="10" borderId="134" xfId="16" applyFont="1" applyFill="1" applyBorder="1" applyAlignment="1" applyProtection="1">
      <alignment horizontal="center" vertical="center" wrapText="1"/>
      <protection locked="0"/>
    </xf>
    <xf numFmtId="0" fontId="32" fillId="10" borderId="55" xfId="16" applyFont="1" applyFill="1" applyBorder="1" applyAlignment="1" applyProtection="1">
      <alignment horizontal="center" vertical="center" wrapText="1"/>
      <protection locked="0"/>
    </xf>
    <xf numFmtId="0" fontId="32" fillId="10" borderId="42" xfId="16" applyFont="1" applyFill="1" applyBorder="1" applyAlignment="1" applyProtection="1">
      <alignment horizontal="center" vertical="center" wrapText="1"/>
      <protection locked="0"/>
    </xf>
    <xf numFmtId="0" fontId="32" fillId="10" borderId="109" xfId="16" applyFont="1" applyFill="1" applyBorder="1" applyAlignment="1" applyProtection="1">
      <alignment horizontal="center" vertical="center" wrapText="1"/>
      <protection locked="0"/>
    </xf>
    <xf numFmtId="0" fontId="32" fillId="10" borderId="0" xfId="16" applyFont="1" applyFill="1" applyAlignment="1" applyProtection="1">
      <alignment horizontal="center" vertical="center" wrapText="1"/>
      <protection locked="0"/>
    </xf>
    <xf numFmtId="0" fontId="32" fillId="10" borderId="57" xfId="16" applyFont="1" applyFill="1" applyBorder="1" applyAlignment="1" applyProtection="1">
      <alignment horizontal="center" vertical="center" wrapText="1"/>
      <protection locked="0"/>
    </xf>
    <xf numFmtId="0" fontId="32" fillId="10" borderId="92" xfId="16" applyFont="1" applyFill="1" applyBorder="1" applyAlignment="1" applyProtection="1">
      <alignment horizontal="center" vertical="center" wrapText="1"/>
      <protection locked="0"/>
    </xf>
    <xf numFmtId="0" fontId="32" fillId="10" borderId="54" xfId="16" applyFont="1" applyFill="1" applyBorder="1" applyAlignment="1" applyProtection="1">
      <alignment horizontal="center" vertical="center" wrapText="1"/>
      <protection locked="0"/>
    </xf>
    <xf numFmtId="0" fontId="32" fillId="10" borderId="58" xfId="16" applyFont="1" applyFill="1" applyBorder="1" applyAlignment="1" applyProtection="1">
      <alignment horizontal="center" vertical="center" wrapText="1"/>
      <protection locked="0"/>
    </xf>
    <xf numFmtId="0" fontId="32" fillId="6" borderId="88" xfId="16" applyFont="1" applyFill="1" applyBorder="1" applyAlignment="1" applyProtection="1">
      <alignment horizontal="center" vertical="center" wrapText="1"/>
      <protection locked="0"/>
    </xf>
    <xf numFmtId="0" fontId="32" fillId="10" borderId="14" xfId="16" applyFont="1" applyFill="1" applyBorder="1" applyAlignment="1" applyProtection="1">
      <alignment horizontal="center" vertical="center" shrinkToFit="1"/>
      <protection locked="0"/>
    </xf>
    <xf numFmtId="0" fontId="32" fillId="10" borderId="96" xfId="16" applyFont="1" applyFill="1" applyBorder="1" applyAlignment="1" applyProtection="1">
      <alignment horizontal="center" vertical="center" shrinkToFit="1"/>
      <protection locked="0"/>
    </xf>
    <xf numFmtId="0" fontId="32" fillId="10" borderId="97" xfId="16" applyFont="1" applyFill="1" applyBorder="1" applyAlignment="1" applyProtection="1">
      <alignment horizontal="center" vertical="center" shrinkToFit="1"/>
      <protection locked="0"/>
    </xf>
    <xf numFmtId="0" fontId="32" fillId="11" borderId="115" xfId="16" applyFont="1" applyFill="1" applyBorder="1" applyAlignment="1" applyProtection="1">
      <alignment horizontal="center" vertical="center" wrapText="1"/>
      <protection locked="0"/>
    </xf>
    <xf numFmtId="0" fontId="32" fillId="11" borderId="92" xfId="16" applyFont="1" applyFill="1" applyBorder="1" applyAlignment="1" applyProtection="1">
      <alignment horizontal="center" vertical="center" wrapText="1"/>
      <protection locked="0"/>
    </xf>
    <xf numFmtId="0" fontId="32" fillId="0" borderId="12" xfId="16" applyFont="1" applyBorder="1" applyAlignment="1">
      <alignment horizontal="center" vertical="center" shrinkToFit="1"/>
    </xf>
    <xf numFmtId="0" fontId="32" fillId="10" borderId="89" xfId="16" applyFont="1" applyFill="1" applyBorder="1" applyAlignment="1" applyProtection="1">
      <alignment horizontal="center" vertical="center" wrapText="1"/>
      <protection locked="0"/>
    </xf>
    <xf numFmtId="0" fontId="32" fillId="10" borderId="90" xfId="16" applyFont="1" applyFill="1" applyBorder="1" applyAlignment="1" applyProtection="1">
      <alignment horizontal="center" vertical="center" wrapText="1"/>
      <protection locked="0"/>
    </xf>
    <xf numFmtId="0" fontId="32" fillId="10" borderId="107" xfId="16" applyFont="1" applyFill="1" applyBorder="1" applyAlignment="1" applyProtection="1">
      <alignment horizontal="center" vertical="center" wrapText="1"/>
      <protection locked="0"/>
    </xf>
    <xf numFmtId="0" fontId="32" fillId="10" borderId="87" xfId="16" applyFont="1" applyFill="1" applyBorder="1" applyAlignment="1" applyProtection="1">
      <alignment horizontal="center" vertical="center" wrapText="1"/>
      <protection locked="0"/>
    </xf>
    <xf numFmtId="0" fontId="32" fillId="10" borderId="98" xfId="16" applyFont="1" applyFill="1" applyBorder="1" applyAlignment="1" applyProtection="1">
      <alignment horizontal="center" vertical="center" shrinkToFit="1"/>
      <protection locked="0"/>
    </xf>
    <xf numFmtId="0" fontId="32" fillId="10" borderId="1" xfId="16" applyFont="1" applyFill="1" applyBorder="1" applyAlignment="1" applyProtection="1">
      <alignment horizontal="center" vertical="center" shrinkToFit="1"/>
      <protection locked="0"/>
    </xf>
    <xf numFmtId="0" fontId="32" fillId="10" borderId="99" xfId="16" applyFont="1" applyFill="1" applyBorder="1" applyAlignment="1" applyProtection="1">
      <alignment horizontal="center" vertical="center" shrinkToFit="1"/>
      <protection locked="0"/>
    </xf>
    <xf numFmtId="0" fontId="32" fillId="11" borderId="108" xfId="16" applyFont="1" applyFill="1" applyBorder="1" applyAlignment="1" applyProtection="1">
      <alignment horizontal="center" vertical="center" wrapText="1"/>
      <protection locked="0"/>
    </xf>
    <xf numFmtId="0" fontId="32" fillId="11" borderId="90" xfId="16" applyFont="1" applyFill="1" applyBorder="1" applyAlignment="1" applyProtection="1">
      <alignment horizontal="center" vertical="center" wrapText="1"/>
      <protection locked="0"/>
    </xf>
    <xf numFmtId="0" fontId="32" fillId="11" borderId="91" xfId="16" applyFont="1" applyFill="1" applyBorder="1" applyAlignment="1" applyProtection="1">
      <alignment horizontal="center" vertical="center" wrapText="1"/>
      <protection locked="0"/>
    </xf>
    <xf numFmtId="0" fontId="40" fillId="0" borderId="117" xfId="16" applyFont="1" applyBorder="1" applyAlignment="1">
      <alignment horizontal="center" vertical="center" wrapText="1"/>
    </xf>
    <xf numFmtId="0" fontId="40" fillId="0" borderId="118" xfId="16" applyFont="1" applyBorder="1" applyAlignment="1">
      <alignment horizontal="center" vertical="center" wrapText="1"/>
    </xf>
    <xf numFmtId="0" fontId="40" fillId="0" borderId="119" xfId="16" applyFont="1" applyBorder="1" applyAlignment="1">
      <alignment horizontal="center" vertical="center" wrapText="1"/>
    </xf>
    <xf numFmtId="0" fontId="39" fillId="7" borderId="89" xfId="16" applyFont="1" applyFill="1" applyBorder="1" applyAlignment="1">
      <alignment horizontal="center" vertical="center" wrapText="1"/>
    </xf>
    <xf numFmtId="0" fontId="39" fillId="7" borderId="107" xfId="16" applyFont="1" applyFill="1" applyBorder="1" applyAlignment="1">
      <alignment horizontal="center" vertical="center" wrapText="1"/>
    </xf>
    <xf numFmtId="0" fontId="39" fillId="7" borderId="109" xfId="16" applyFont="1" applyFill="1" applyBorder="1" applyAlignment="1">
      <alignment horizontal="center" vertical="center" wrapText="1"/>
    </xf>
    <xf numFmtId="0" fontId="39" fillId="7" borderId="57" xfId="16" applyFont="1" applyFill="1" applyBorder="1" applyAlignment="1">
      <alignment horizontal="center" vertical="center" wrapText="1"/>
    </xf>
    <xf numFmtId="0" fontId="39" fillId="7" borderId="112" xfId="16" applyFont="1" applyFill="1" applyBorder="1" applyAlignment="1">
      <alignment horizontal="center" vertical="center" wrapText="1"/>
    </xf>
    <xf numFmtId="0" fontId="39" fillId="7" borderId="114" xfId="16" applyFont="1" applyFill="1" applyBorder="1" applyAlignment="1">
      <alignment horizontal="center" vertical="center" wrapText="1"/>
    </xf>
    <xf numFmtId="0" fontId="39" fillId="7" borderId="108" xfId="16" applyFont="1" applyFill="1" applyBorder="1" applyAlignment="1">
      <alignment horizontal="center" vertical="center" wrapText="1"/>
    </xf>
    <xf numFmtId="0" fontId="39" fillId="7" borderId="91" xfId="16" applyFont="1" applyFill="1" applyBorder="1" applyAlignment="1">
      <alignment horizontal="center" vertical="center" wrapText="1"/>
    </xf>
    <xf numFmtId="0" fontId="39" fillId="7" borderId="48" xfId="16" applyFont="1" applyFill="1" applyBorder="1" applyAlignment="1">
      <alignment horizontal="center" vertical="center" wrapText="1"/>
    </xf>
    <xf numFmtId="0" fontId="39" fillId="7" borderId="110" xfId="16" applyFont="1" applyFill="1" applyBorder="1" applyAlignment="1">
      <alignment horizontal="center" vertical="center" wrapText="1"/>
    </xf>
    <xf numFmtId="0" fontId="39" fillId="7" borderId="115" xfId="16" applyFont="1" applyFill="1" applyBorder="1" applyAlignment="1">
      <alignment horizontal="center" vertical="center" wrapText="1"/>
    </xf>
    <xf numFmtId="0" fontId="39" fillId="7" borderId="116" xfId="16" applyFont="1" applyFill="1" applyBorder="1" applyAlignment="1">
      <alignment horizontal="center" vertical="center" wrapText="1"/>
    </xf>
    <xf numFmtId="0" fontId="36" fillId="0" borderId="89" xfId="16" applyFont="1" applyBorder="1" applyAlignment="1">
      <alignment horizontal="center" vertical="center" wrapText="1"/>
    </xf>
    <xf numFmtId="0" fontId="36" fillId="0" borderId="91" xfId="16" applyFont="1" applyBorder="1" applyAlignment="1">
      <alignment horizontal="center" vertical="center" wrapText="1"/>
    </xf>
    <xf numFmtId="0" fontId="36" fillId="0" borderId="109" xfId="16" applyFont="1" applyBorder="1" applyAlignment="1">
      <alignment horizontal="center" vertical="center" wrapText="1"/>
    </xf>
    <xf numFmtId="0" fontId="36" fillId="0" borderId="110" xfId="16" applyFont="1" applyBorder="1" applyAlignment="1">
      <alignment horizontal="center" vertical="center" wrapText="1"/>
    </xf>
    <xf numFmtId="0" fontId="36" fillId="0" borderId="112" xfId="16" applyFont="1" applyBorder="1" applyAlignment="1">
      <alignment horizontal="center" vertical="center" wrapText="1"/>
    </xf>
    <xf numFmtId="0" fontId="36" fillId="0" borderId="113" xfId="16" applyFont="1" applyBorder="1" applyAlignment="1">
      <alignment horizontal="center" vertical="center" wrapText="1"/>
    </xf>
    <xf numFmtId="0" fontId="36" fillId="0" borderId="116" xfId="16" applyFont="1" applyBorder="1" applyAlignment="1">
      <alignment horizontal="center" vertical="center" wrapText="1"/>
    </xf>
    <xf numFmtId="0" fontId="32" fillId="0" borderId="111" xfId="16" applyFont="1" applyBorder="1" applyAlignment="1">
      <alignment horizontal="center" vertical="center"/>
    </xf>
    <xf numFmtId="0" fontId="32" fillId="0" borderId="51" xfId="16" applyFont="1" applyBorder="1" applyAlignment="1">
      <alignment horizontal="center" vertical="center"/>
    </xf>
    <xf numFmtId="0" fontId="32" fillId="0" borderId="101" xfId="16" applyFont="1" applyBorder="1" applyAlignment="1">
      <alignment horizontal="center" vertical="center"/>
    </xf>
    <xf numFmtId="0" fontId="32" fillId="7" borderId="111" xfId="16" applyFont="1" applyFill="1" applyBorder="1" applyAlignment="1">
      <alignment horizontal="center" vertical="center"/>
    </xf>
    <xf numFmtId="0" fontId="32" fillId="7" borderId="51" xfId="16" applyFont="1" applyFill="1" applyBorder="1" applyAlignment="1">
      <alignment horizontal="center" vertical="center"/>
    </xf>
    <xf numFmtId="0" fontId="32" fillId="7" borderId="101" xfId="16" applyFont="1" applyFill="1" applyBorder="1" applyAlignment="1">
      <alignment horizontal="center" vertical="center"/>
    </xf>
    <xf numFmtId="1" fontId="32" fillId="7" borderId="122" xfId="16" applyNumberFormat="1" applyFont="1" applyFill="1" applyBorder="1" applyAlignment="1">
      <alignment horizontal="center" vertical="center" wrapText="1"/>
    </xf>
    <xf numFmtId="1" fontId="32" fillId="7" borderId="123" xfId="16" applyNumberFormat="1" applyFont="1" applyFill="1" applyBorder="1" applyAlignment="1">
      <alignment horizontal="center" vertical="center" wrapText="1"/>
    </xf>
    <xf numFmtId="1" fontId="32" fillId="7" borderId="124" xfId="16" applyNumberFormat="1" applyFont="1" applyFill="1" applyBorder="1" applyAlignment="1">
      <alignment horizontal="center" vertical="center" wrapText="1"/>
    </xf>
    <xf numFmtId="1" fontId="32" fillId="7" borderId="125" xfId="16" applyNumberFormat="1" applyFont="1" applyFill="1" applyBorder="1" applyAlignment="1">
      <alignment horizontal="center" vertical="center" wrapText="1"/>
    </xf>
    <xf numFmtId="0" fontId="32" fillId="11" borderId="89" xfId="16" applyFont="1" applyFill="1" applyBorder="1" applyAlignment="1" applyProtection="1">
      <alignment horizontal="left" vertical="center" wrapText="1"/>
      <protection locked="0"/>
    </xf>
    <xf numFmtId="0" fontId="32" fillId="11" borderId="90" xfId="16" applyFont="1" applyFill="1" applyBorder="1" applyAlignment="1" applyProtection="1">
      <alignment horizontal="left" vertical="center" wrapText="1"/>
      <protection locked="0"/>
    </xf>
    <xf numFmtId="0" fontId="32" fillId="11" borderId="91" xfId="16" applyFont="1" applyFill="1" applyBorder="1" applyAlignment="1" applyProtection="1">
      <alignment horizontal="left" vertical="center" wrapText="1"/>
      <protection locked="0"/>
    </xf>
    <xf numFmtId="20" fontId="32" fillId="11" borderId="6" xfId="16" applyNumberFormat="1" applyFont="1" applyFill="1" applyBorder="1" applyAlignment="1" applyProtection="1">
      <alignment horizontal="center" vertical="center"/>
      <protection locked="0"/>
    </xf>
    <xf numFmtId="20" fontId="32" fillId="11" borderId="51" xfId="16" applyNumberFormat="1" applyFont="1" applyFill="1" applyBorder="1" applyAlignment="1" applyProtection="1">
      <alignment horizontal="center" vertical="center"/>
      <protection locked="0"/>
    </xf>
    <xf numFmtId="20" fontId="32" fillId="11" borderId="18" xfId="16" applyNumberFormat="1" applyFont="1" applyFill="1" applyBorder="1" applyAlignment="1" applyProtection="1">
      <alignment horizontal="center" vertical="center"/>
      <protection locked="0"/>
    </xf>
    <xf numFmtId="4" fontId="32" fillId="0" borderId="6" xfId="16" applyNumberFormat="1" applyFont="1" applyBorder="1" applyAlignment="1">
      <alignment horizontal="center" vertical="center"/>
    </xf>
    <xf numFmtId="4" fontId="32" fillId="0" borderId="18" xfId="16" applyNumberFormat="1" applyFont="1" applyBorder="1" applyAlignment="1">
      <alignment horizontal="center" vertical="center"/>
    </xf>
    <xf numFmtId="0" fontId="32" fillId="0" borderId="85" xfId="16" applyFont="1" applyBorder="1" applyAlignment="1">
      <alignment horizontal="center" vertical="center"/>
    </xf>
    <xf numFmtId="0" fontId="32" fillId="0" borderId="86" xfId="16" applyFont="1" applyBorder="1" applyAlignment="1">
      <alignment horizontal="center" vertical="center"/>
    </xf>
    <xf numFmtId="0" fontId="32" fillId="0" borderId="16" xfId="16" applyFont="1" applyBorder="1" applyAlignment="1">
      <alignment horizontal="center" vertical="center"/>
    </xf>
    <xf numFmtId="0" fontId="32" fillId="0" borderId="89" xfId="16" applyFont="1" applyBorder="1" applyAlignment="1">
      <alignment horizontal="center" vertical="center" wrapText="1"/>
    </xf>
    <xf numFmtId="0" fontId="32" fillId="0" borderId="90" xfId="16" applyFont="1" applyBorder="1" applyAlignment="1">
      <alignment horizontal="center" vertical="center" wrapText="1"/>
    </xf>
    <xf numFmtId="0" fontId="32" fillId="0" borderId="107" xfId="16" applyFont="1" applyBorder="1" applyAlignment="1">
      <alignment horizontal="center" vertical="center" wrapText="1"/>
    </xf>
    <xf numFmtId="0" fontId="32" fillId="0" borderId="109" xfId="16" applyFont="1" applyBorder="1" applyAlignment="1">
      <alignment horizontal="center" vertical="center" wrapText="1"/>
    </xf>
    <xf numFmtId="0" fontId="32" fillId="0" borderId="0" xfId="16" applyFont="1" applyAlignment="1">
      <alignment horizontal="center" vertical="center" wrapText="1"/>
    </xf>
    <xf numFmtId="0" fontId="32" fillId="0" borderId="57" xfId="16" applyFont="1" applyBorder="1" applyAlignment="1">
      <alignment horizontal="center" vertical="center" wrapText="1"/>
    </xf>
    <xf numFmtId="0" fontId="32" fillId="0" borderId="112" xfId="16" applyFont="1" applyBorder="1" applyAlignment="1">
      <alignment horizontal="center" vertical="center" wrapText="1"/>
    </xf>
    <xf numFmtId="0" fontId="32" fillId="0" borderId="113" xfId="16" applyFont="1" applyBorder="1" applyAlignment="1">
      <alignment horizontal="center" vertical="center" wrapText="1"/>
    </xf>
    <xf numFmtId="0" fontId="32" fillId="0" borderId="114" xfId="16" applyFont="1" applyBorder="1" applyAlignment="1">
      <alignment horizontal="center" vertical="center" wrapText="1"/>
    </xf>
    <xf numFmtId="0" fontId="37" fillId="0" borderId="87" xfId="16" applyFont="1" applyBorder="1" applyAlignment="1">
      <alignment horizontal="center" vertical="center" wrapText="1"/>
    </xf>
    <xf numFmtId="0" fontId="37" fillId="0" borderId="37" xfId="16" applyFont="1" applyBorder="1" applyAlignment="1">
      <alignment horizontal="center" vertical="center" wrapText="1"/>
    </xf>
    <xf numFmtId="0" fontId="37" fillId="0" borderId="88" xfId="16" applyFont="1" applyBorder="1" applyAlignment="1">
      <alignment horizontal="center" vertical="center" wrapText="1"/>
    </xf>
    <xf numFmtId="0" fontId="32" fillId="0" borderId="108" xfId="16" applyFont="1" applyBorder="1" applyAlignment="1">
      <alignment horizontal="center" vertical="center" wrapText="1"/>
    </xf>
    <xf numFmtId="0" fontId="32" fillId="0" borderId="48" xfId="16" applyFont="1" applyBorder="1" applyAlignment="1">
      <alignment horizontal="center" vertical="center" wrapText="1"/>
    </xf>
    <xf numFmtId="0" fontId="32" fillId="0" borderId="115" xfId="16" applyFont="1" applyBorder="1" applyAlignment="1">
      <alignment horizontal="center" vertical="center" wrapText="1"/>
    </xf>
    <xf numFmtId="0" fontId="32" fillId="0" borderId="91" xfId="16" applyFont="1" applyBorder="1" applyAlignment="1">
      <alignment horizontal="center" vertical="center" wrapText="1"/>
    </xf>
    <xf numFmtId="0" fontId="32" fillId="0" borderId="110" xfId="16" applyFont="1" applyBorder="1" applyAlignment="1">
      <alignment horizontal="center" vertical="center" wrapText="1"/>
    </xf>
    <xf numFmtId="0" fontId="32" fillId="0" borderId="116" xfId="16" applyFont="1" applyBorder="1" applyAlignment="1">
      <alignment horizontal="center" vertical="center" wrapText="1"/>
    </xf>
    <xf numFmtId="0" fontId="37" fillId="0" borderId="89" xfId="16" applyFont="1" applyBorder="1" applyAlignment="1">
      <alignment horizontal="center" vertical="center" wrapText="1"/>
    </xf>
    <xf numFmtId="0" fontId="37" fillId="0" borderId="90" xfId="16" applyFont="1" applyBorder="1" applyAlignment="1">
      <alignment horizontal="center" vertical="center" wrapText="1"/>
    </xf>
    <xf numFmtId="0" fontId="37" fillId="0" borderId="91" xfId="16" applyFont="1" applyBorder="1" applyAlignment="1">
      <alignment horizontal="center" vertical="center" wrapText="1"/>
    </xf>
    <xf numFmtId="0" fontId="37" fillId="0" borderId="109" xfId="16" applyFont="1" applyBorder="1" applyAlignment="1">
      <alignment horizontal="center" vertical="center" wrapText="1"/>
    </xf>
    <xf numFmtId="0" fontId="37" fillId="0" borderId="0" xfId="16" applyFont="1" applyAlignment="1">
      <alignment horizontal="center" vertical="center" wrapText="1"/>
    </xf>
    <xf numFmtId="0" fontId="37" fillId="0" borderId="110" xfId="16" applyFont="1" applyBorder="1" applyAlignment="1">
      <alignment horizontal="center" vertical="center" wrapText="1"/>
    </xf>
    <xf numFmtId="0" fontId="37" fillId="0" borderId="112" xfId="16" applyFont="1" applyBorder="1" applyAlignment="1">
      <alignment horizontal="center" vertical="center" wrapText="1"/>
    </xf>
    <xf numFmtId="0" fontId="37" fillId="0" borderId="113" xfId="16" applyFont="1" applyBorder="1" applyAlignment="1">
      <alignment horizontal="center" vertical="center" wrapText="1"/>
    </xf>
    <xf numFmtId="0" fontId="37" fillId="0" borderId="116" xfId="16" applyFont="1" applyBorder="1" applyAlignment="1">
      <alignment horizontal="center" vertical="center" wrapText="1"/>
    </xf>
    <xf numFmtId="0" fontId="32" fillId="0" borderId="89" xfId="16" quotePrefix="1" applyFont="1" applyBorder="1" applyAlignment="1">
      <alignment horizontal="center" vertical="center"/>
    </xf>
    <xf numFmtId="0" fontId="32" fillId="0" borderId="90" xfId="16" applyFont="1" applyBorder="1" applyAlignment="1">
      <alignment horizontal="center" vertical="center"/>
    </xf>
    <xf numFmtId="0" fontId="32" fillId="0" borderId="91" xfId="16" applyFont="1" applyBorder="1" applyAlignment="1">
      <alignment horizontal="center" vertical="center"/>
    </xf>
    <xf numFmtId="0" fontId="32" fillId="10" borderId="6" xfId="16" applyFont="1" applyFill="1" applyBorder="1" applyAlignment="1" applyProtection="1">
      <alignment horizontal="center" vertical="center"/>
      <protection locked="0"/>
    </xf>
    <xf numFmtId="0" fontId="32" fillId="6" borderId="51" xfId="16" applyFont="1" applyFill="1" applyBorder="1" applyAlignment="1" applyProtection="1">
      <alignment horizontal="center" vertical="center"/>
      <protection locked="0"/>
    </xf>
    <xf numFmtId="0" fontId="32" fillId="6" borderId="18" xfId="16" applyFont="1" applyFill="1" applyBorder="1" applyAlignment="1" applyProtection="1">
      <alignment horizontal="center" vertical="center"/>
      <protection locked="0"/>
    </xf>
    <xf numFmtId="0" fontId="32" fillId="11" borderId="6" xfId="16" applyFont="1" applyFill="1" applyBorder="1" applyAlignment="1" applyProtection="1">
      <alignment horizontal="center" vertical="center"/>
      <protection locked="0"/>
    </xf>
    <xf numFmtId="0" fontId="32" fillId="11" borderId="18" xfId="16" applyFont="1" applyFill="1" applyBorder="1" applyAlignment="1" applyProtection="1">
      <alignment horizontal="center" vertical="center"/>
      <protection locked="0"/>
    </xf>
    <xf numFmtId="0" fontId="32" fillId="7" borderId="6" xfId="16" applyFont="1" applyFill="1" applyBorder="1" applyAlignment="1">
      <alignment horizontal="center" vertical="center"/>
    </xf>
    <xf numFmtId="0" fontId="32" fillId="7" borderId="18" xfId="16" applyFont="1" applyFill="1" applyBorder="1" applyAlignment="1">
      <alignment horizontal="center" vertical="center"/>
    </xf>
    <xf numFmtId="0" fontId="32" fillId="11" borderId="51" xfId="16" applyFont="1" applyFill="1" applyBorder="1" applyAlignment="1" applyProtection="1">
      <alignment horizontal="center" vertical="center"/>
      <protection locked="0"/>
    </xf>
    <xf numFmtId="38" fontId="32" fillId="7" borderId="0" xfId="17" applyFont="1" applyFill="1" applyAlignment="1">
      <alignment horizontal="center" vertical="center"/>
    </xf>
    <xf numFmtId="0" fontId="33" fillId="10" borderId="0" xfId="16" applyFont="1" applyFill="1" applyAlignment="1" applyProtection="1">
      <alignment horizontal="center" vertical="center"/>
      <protection locked="0"/>
    </xf>
    <xf numFmtId="0" fontId="33" fillId="6" borderId="0" xfId="16" applyFont="1" applyFill="1" applyAlignment="1" applyProtection="1">
      <alignment horizontal="center" vertical="center"/>
      <protection locked="0"/>
    </xf>
    <xf numFmtId="0" fontId="33" fillId="11" borderId="0" xfId="16" applyFont="1" applyFill="1" applyAlignment="1" applyProtection="1">
      <alignment horizontal="center" vertical="center"/>
      <protection locked="0"/>
    </xf>
    <xf numFmtId="0" fontId="33" fillId="0" borderId="0" xfId="16" applyFont="1" applyAlignment="1">
      <alignment horizontal="center" vertical="center"/>
    </xf>
    <xf numFmtId="0" fontId="44" fillId="7" borderId="4" xfId="16" applyFont="1" applyFill="1" applyBorder="1" applyAlignment="1">
      <alignment horizontal="center" vertical="center"/>
    </xf>
    <xf numFmtId="0" fontId="32" fillId="6" borderId="51" xfId="16" applyFont="1" applyFill="1" applyBorder="1" applyAlignment="1" applyProtection="1">
      <alignment horizontal="center" vertical="center" shrinkToFit="1"/>
      <protection locked="0"/>
    </xf>
    <xf numFmtId="0" fontId="32" fillId="6" borderId="18" xfId="16" applyFont="1" applyFill="1" applyBorder="1" applyAlignment="1" applyProtection="1">
      <alignment horizontal="center" vertical="center" shrinkToFit="1"/>
      <protection locked="0"/>
    </xf>
    <xf numFmtId="0" fontId="32" fillId="6" borderId="6" xfId="16" applyFont="1" applyFill="1" applyBorder="1" applyAlignment="1" applyProtection="1">
      <alignment horizontal="center" vertical="center" shrinkToFit="1"/>
      <protection locked="0"/>
    </xf>
    <xf numFmtId="0" fontId="32" fillId="0" borderId="13" xfId="16" applyFont="1" applyBorder="1" applyAlignment="1">
      <alignment horizontal="center" vertical="center"/>
    </xf>
    <xf numFmtId="0" fontId="32" fillId="0" borderId="15" xfId="16" applyFont="1" applyBorder="1" applyAlignment="1">
      <alignment horizontal="center" vertical="center"/>
    </xf>
    <xf numFmtId="0" fontId="32" fillId="6" borderId="14" xfId="16" applyFont="1" applyFill="1" applyBorder="1" applyAlignment="1" applyProtection="1">
      <alignment horizontal="center" vertical="center" shrinkToFit="1"/>
      <protection locked="0"/>
    </xf>
    <xf numFmtId="0" fontId="32" fillId="6" borderId="96" xfId="16" applyFont="1" applyFill="1" applyBorder="1" applyAlignment="1" applyProtection="1">
      <alignment horizontal="center" vertical="center" shrinkToFit="1"/>
      <protection locked="0"/>
    </xf>
    <xf numFmtId="0" fontId="32" fillId="6" borderId="97" xfId="16" applyFont="1" applyFill="1" applyBorder="1" applyAlignment="1" applyProtection="1">
      <alignment horizontal="center" vertical="center" shrinkToFit="1"/>
      <protection locked="0"/>
    </xf>
    <xf numFmtId="0" fontId="32" fillId="0" borderId="12" xfId="16" applyFont="1" applyBorder="1" applyAlignment="1">
      <alignment horizontal="center" vertical="center"/>
    </xf>
    <xf numFmtId="0" fontId="32" fillId="6" borderId="1" xfId="16" applyFont="1" applyFill="1" applyBorder="1" applyAlignment="1" applyProtection="1">
      <alignment horizontal="center" vertical="center" shrinkToFit="1"/>
      <protection locked="0"/>
    </xf>
    <xf numFmtId="0" fontId="32" fillId="6" borderId="99" xfId="16" applyFont="1" applyFill="1" applyBorder="1" applyAlignment="1" applyProtection="1">
      <alignment horizontal="center" vertical="center" shrinkToFit="1"/>
      <protection locked="0"/>
    </xf>
    <xf numFmtId="0" fontId="37" fillId="7" borderId="4" xfId="16" applyFont="1" applyFill="1" applyBorder="1" applyAlignment="1">
      <alignment horizontal="left" vertical="center"/>
    </xf>
    <xf numFmtId="0" fontId="37" fillId="7" borderId="0" xfId="16" applyFont="1" applyFill="1" applyAlignment="1">
      <alignment horizontal="left" vertical="center" indent="1"/>
    </xf>
    <xf numFmtId="0" fontId="37" fillId="7" borderId="4" xfId="16" applyFont="1" applyFill="1" applyBorder="1" applyAlignment="1">
      <alignment horizontal="center" vertical="center"/>
    </xf>
    <xf numFmtId="0" fontId="52" fillId="7" borderId="85" xfId="16" applyFont="1" applyFill="1" applyBorder="1" applyAlignment="1">
      <alignment horizontal="center" vertical="center"/>
    </xf>
    <xf numFmtId="0" fontId="52" fillId="7" borderId="86" xfId="16" applyFont="1" applyFill="1" applyBorder="1" applyAlignment="1">
      <alignment horizontal="center" vertical="center"/>
    </xf>
    <xf numFmtId="0" fontId="52" fillId="7" borderId="16" xfId="16" applyFont="1" applyFill="1" applyBorder="1" applyAlignment="1">
      <alignment horizontal="center" vertical="center"/>
    </xf>
    <xf numFmtId="0" fontId="6" fillId="0" borderId="4" xfId="0" applyFont="1" applyBorder="1" applyAlignment="1">
      <alignment horizontal="left" vertical="top" wrapText="1"/>
    </xf>
    <xf numFmtId="49" fontId="6" fillId="5" borderId="59" xfId="0" applyNumberFormat="1" applyFont="1" applyFill="1" applyBorder="1" applyAlignment="1">
      <alignment horizontal="center" vertical="center" wrapText="1"/>
    </xf>
    <xf numFmtId="49" fontId="6" fillId="5" borderId="55" xfId="0" applyNumberFormat="1" applyFont="1" applyFill="1" applyBorder="1" applyAlignment="1">
      <alignment horizontal="center" vertical="center"/>
    </xf>
    <xf numFmtId="49" fontId="6" fillId="5" borderId="42" xfId="0" applyNumberFormat="1" applyFont="1" applyFill="1" applyBorder="1" applyAlignment="1">
      <alignment horizontal="center" vertical="center"/>
    </xf>
    <xf numFmtId="0" fontId="6" fillId="0" borderId="59" xfId="0" applyFont="1" applyBorder="1" applyAlignment="1">
      <alignment horizontal="center" vertical="center"/>
    </xf>
    <xf numFmtId="0" fontId="6" fillId="0" borderId="55" xfId="0" applyFont="1" applyBorder="1" applyAlignment="1">
      <alignment horizontal="center" vertical="center"/>
    </xf>
    <xf numFmtId="0" fontId="6" fillId="0" borderId="42" xfId="0" applyFont="1" applyBorder="1" applyAlignment="1">
      <alignment horizontal="center" vertical="center"/>
    </xf>
    <xf numFmtId="0" fontId="6" fillId="5" borderId="59" xfId="0" applyFont="1" applyFill="1" applyBorder="1" applyAlignment="1">
      <alignment horizontal="left" vertical="center" wrapText="1"/>
    </xf>
    <xf numFmtId="0" fontId="6" fillId="5" borderId="55" xfId="0" applyFont="1" applyFill="1" applyBorder="1" applyAlignment="1">
      <alignment horizontal="left" vertical="center" wrapText="1"/>
    </xf>
    <xf numFmtId="0" fontId="6" fillId="5" borderId="42" xfId="0" applyFont="1" applyFill="1" applyBorder="1" applyAlignment="1">
      <alignment horizontal="left" vertical="center" wrapText="1"/>
    </xf>
    <xf numFmtId="0" fontId="6" fillId="5" borderId="48" xfId="0" applyFont="1" applyFill="1" applyBorder="1" applyAlignment="1">
      <alignment horizontal="center" vertical="center" shrinkToFit="1"/>
    </xf>
    <xf numFmtId="0" fontId="6" fillId="5" borderId="0" xfId="0" applyFont="1" applyFill="1" applyAlignment="1">
      <alignment horizontal="center" vertical="center" shrinkToFit="1"/>
    </xf>
    <xf numFmtId="0" fontId="6" fillId="5" borderId="57" xfId="0" applyFont="1" applyFill="1" applyBorder="1" applyAlignment="1">
      <alignment horizontal="center" vertical="center" shrinkToFit="1"/>
    </xf>
    <xf numFmtId="0" fontId="6" fillId="5" borderId="11" xfId="0" applyFont="1" applyFill="1" applyBorder="1" applyAlignment="1">
      <alignment horizontal="center" vertical="center" shrinkToFit="1"/>
    </xf>
    <xf numFmtId="0" fontId="6" fillId="5" borderId="54" xfId="0" applyFont="1" applyFill="1" applyBorder="1" applyAlignment="1">
      <alignment horizontal="center" vertical="center" shrinkToFit="1"/>
    </xf>
    <xf numFmtId="0" fontId="6" fillId="5" borderId="58" xfId="0" applyFont="1" applyFill="1" applyBorder="1" applyAlignment="1">
      <alignment horizontal="center" vertical="center" shrinkToFit="1"/>
    </xf>
    <xf numFmtId="0" fontId="6" fillId="5" borderId="4" xfId="0" applyFont="1" applyFill="1" applyBorder="1" applyAlignment="1">
      <alignment horizontal="center"/>
    </xf>
    <xf numFmtId="176" fontId="6" fillId="0" borderId="11" xfId="0" applyNumberFormat="1" applyFont="1" applyBorder="1" applyAlignment="1">
      <alignment horizontal="center"/>
    </xf>
    <xf numFmtId="176" fontId="6" fillId="0" borderId="54" xfId="0" applyNumberFormat="1" applyFont="1" applyBorder="1" applyAlignment="1">
      <alignment horizontal="center"/>
    </xf>
    <xf numFmtId="176" fontId="6" fillId="0" borderId="58" xfId="0" applyNumberFormat="1" applyFont="1" applyBorder="1" applyAlignment="1">
      <alignment horizontal="center"/>
    </xf>
    <xf numFmtId="176" fontId="6" fillId="0" borderId="6" xfId="0" applyNumberFormat="1" applyFont="1" applyBorder="1" applyAlignment="1">
      <alignment horizontal="center"/>
    </xf>
    <xf numFmtId="176" fontId="6" fillId="0" borderId="51" xfId="0" applyNumberFormat="1" applyFont="1" applyBorder="1" applyAlignment="1">
      <alignment horizontal="center"/>
    </xf>
    <xf numFmtId="176" fontId="6" fillId="0" borderId="18" xfId="0" applyNumberFormat="1" applyFont="1" applyBorder="1" applyAlignment="1">
      <alignment horizontal="center"/>
    </xf>
    <xf numFmtId="0" fontId="6" fillId="5" borderId="6" xfId="0" applyFont="1" applyFill="1" applyBorder="1" applyAlignment="1">
      <alignment horizontal="center" shrinkToFit="1"/>
    </xf>
    <xf numFmtId="0" fontId="6" fillId="5" borderId="51" xfId="0" applyFont="1" applyFill="1" applyBorder="1" applyAlignment="1">
      <alignment horizontal="center" shrinkToFit="1"/>
    </xf>
    <xf numFmtId="0" fontId="6" fillId="5" borderId="18" xfId="0" applyFont="1" applyFill="1" applyBorder="1" applyAlignment="1">
      <alignment horizontal="center" shrinkToFit="1"/>
    </xf>
    <xf numFmtId="176" fontId="6" fillId="0" borderId="95" xfId="0" applyNumberFormat="1" applyFont="1" applyBorder="1" applyAlignment="1">
      <alignment horizontal="center"/>
    </xf>
    <xf numFmtId="176" fontId="6" fillId="0" borderId="100" xfId="0" applyNumberFormat="1" applyFont="1" applyBorder="1" applyAlignment="1">
      <alignment horizontal="center"/>
    </xf>
    <xf numFmtId="176" fontId="6" fillId="0" borderId="8" xfId="0" applyNumberFormat="1" applyFont="1" applyBorder="1" applyAlignment="1">
      <alignment horizontal="center"/>
    </xf>
    <xf numFmtId="176" fontId="6" fillId="0" borderId="4" xfId="0" applyNumberFormat="1" applyFont="1" applyBorder="1" applyAlignment="1">
      <alignment horizontal="center"/>
    </xf>
    <xf numFmtId="176" fontId="6" fillId="0" borderId="10" xfId="0" applyNumberFormat="1" applyFont="1" applyBorder="1" applyAlignment="1">
      <alignment horizontal="center"/>
    </xf>
    <xf numFmtId="0" fontId="6" fillId="5" borderId="94" xfId="0" applyFont="1" applyFill="1" applyBorder="1" applyAlignment="1">
      <alignment vertical="center" shrinkToFit="1"/>
    </xf>
    <xf numFmtId="0" fontId="6" fillId="5" borderId="95" xfId="0" applyFont="1" applyFill="1" applyBorder="1" applyAlignment="1">
      <alignment vertical="center" shrinkToFit="1"/>
    </xf>
    <xf numFmtId="0" fontId="6" fillId="5" borderId="7" xfId="0" applyFont="1" applyFill="1" applyBorder="1" applyAlignment="1">
      <alignment vertical="center" shrinkToFit="1"/>
    </xf>
    <xf numFmtId="0" fontId="6" fillId="5" borderId="8" xfId="0" applyFont="1" applyFill="1" applyBorder="1" applyAlignment="1">
      <alignment vertical="center" shrinkToFit="1"/>
    </xf>
    <xf numFmtId="0" fontId="6" fillId="5" borderId="14" xfId="0" applyFont="1" applyFill="1" applyBorder="1" applyAlignment="1">
      <alignment horizontal="center" shrinkToFit="1"/>
    </xf>
    <xf numFmtId="0" fontId="6" fillId="5" borderId="96" xfId="0" applyFont="1" applyFill="1" applyBorder="1" applyAlignment="1">
      <alignment horizontal="center" shrinkToFit="1"/>
    </xf>
    <xf numFmtId="0" fontId="6" fillId="5" borderId="97" xfId="0" applyFont="1" applyFill="1" applyBorder="1" applyAlignment="1">
      <alignment horizontal="center" shrinkToFit="1"/>
    </xf>
    <xf numFmtId="176" fontId="6" fillId="0" borderId="9" xfId="0" applyNumberFormat="1" applyFont="1" applyBorder="1" applyAlignment="1">
      <alignment horizontal="center"/>
    </xf>
    <xf numFmtId="176" fontId="6" fillId="0" borderId="14" xfId="0" applyNumberFormat="1" applyFont="1" applyBorder="1" applyAlignment="1">
      <alignment horizontal="center"/>
    </xf>
    <xf numFmtId="176" fontId="6" fillId="0" borderId="96" xfId="0" applyNumberFormat="1" applyFont="1" applyBorder="1" applyAlignment="1">
      <alignment horizontal="center"/>
    </xf>
    <xf numFmtId="176" fontId="6" fillId="0" borderId="97" xfId="0" applyNumberFormat="1" applyFont="1" applyBorder="1" applyAlignment="1">
      <alignment horizontal="center"/>
    </xf>
    <xf numFmtId="176" fontId="6" fillId="0" borderId="98" xfId="0" applyNumberFormat="1" applyFont="1" applyBorder="1" applyAlignment="1">
      <alignment horizontal="center"/>
    </xf>
    <xf numFmtId="176" fontId="6" fillId="0" borderId="1" xfId="0" applyNumberFormat="1" applyFont="1" applyBorder="1" applyAlignment="1">
      <alignment horizontal="center"/>
    </xf>
    <xf numFmtId="176" fontId="6" fillId="0" borderId="99" xfId="0" applyNumberFormat="1" applyFont="1" applyBorder="1" applyAlignment="1">
      <alignment horizontal="center"/>
    </xf>
    <xf numFmtId="176" fontId="6" fillId="0" borderId="31" xfId="0" applyNumberFormat="1" applyFont="1" applyBorder="1" applyAlignment="1">
      <alignment horizontal="center"/>
    </xf>
    <xf numFmtId="176" fontId="6" fillId="0" borderId="59" xfId="0" applyNumberFormat="1" applyFont="1" applyBorder="1" applyAlignment="1">
      <alignment horizontal="center"/>
    </xf>
    <xf numFmtId="176" fontId="6" fillId="0" borderId="55" xfId="0" applyNumberFormat="1" applyFont="1" applyBorder="1" applyAlignment="1">
      <alignment horizontal="center"/>
    </xf>
    <xf numFmtId="176" fontId="6" fillId="0" borderId="42" xfId="0" applyNumberFormat="1" applyFont="1" applyBorder="1" applyAlignment="1">
      <alignment horizontal="center"/>
    </xf>
    <xf numFmtId="0" fontId="6" fillId="5" borderId="4" xfId="0" applyFont="1" applyFill="1" applyBorder="1" applyAlignment="1">
      <alignment vertical="center" shrinkToFit="1"/>
    </xf>
    <xf numFmtId="0" fontId="6" fillId="5" borderId="31" xfId="0" applyFont="1" applyFill="1" applyBorder="1" applyAlignment="1">
      <alignment vertical="center" shrinkToFit="1"/>
    </xf>
    <xf numFmtId="0" fontId="6" fillId="5" borderId="59" xfId="0" applyFont="1" applyFill="1" applyBorder="1" applyAlignment="1">
      <alignment horizontal="center" shrinkToFit="1"/>
    </xf>
    <xf numFmtId="0" fontId="6" fillId="5" borderId="55" xfId="0" applyFont="1" applyFill="1" applyBorder="1" applyAlignment="1">
      <alignment horizontal="center" shrinkToFit="1"/>
    </xf>
    <xf numFmtId="0" fontId="6" fillId="5" borderId="42" xfId="0" applyFont="1" applyFill="1" applyBorder="1" applyAlignment="1">
      <alignment horizontal="center" shrinkToFit="1"/>
    </xf>
    <xf numFmtId="0" fontId="12" fillId="5" borderId="4" xfId="0" applyFont="1" applyFill="1" applyBorder="1" applyAlignment="1">
      <alignment horizontal="center" vertical="center" wrapText="1"/>
    </xf>
    <xf numFmtId="0" fontId="6" fillId="5" borderId="89" xfId="0" applyFont="1" applyFill="1" applyBorder="1" applyAlignment="1">
      <alignment horizontal="center" vertical="center" wrapText="1"/>
    </xf>
    <xf numFmtId="0" fontId="6" fillId="5" borderId="90" xfId="0" applyFont="1" applyFill="1" applyBorder="1" applyAlignment="1">
      <alignment horizontal="center" vertical="center" wrapText="1"/>
    </xf>
    <xf numFmtId="0" fontId="6" fillId="5" borderId="91" xfId="0" applyFont="1" applyFill="1" applyBorder="1" applyAlignment="1">
      <alignment horizontal="center" vertical="center" wrapText="1"/>
    </xf>
    <xf numFmtId="0" fontId="6" fillId="5" borderId="92"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6" fillId="5" borderId="93"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51"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6" xfId="0" applyFont="1" applyFill="1" applyBorder="1" applyAlignment="1">
      <alignment horizontal="center" vertical="center" shrinkToFit="1"/>
    </xf>
    <xf numFmtId="0" fontId="6" fillId="5" borderId="51"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15" fillId="5" borderId="59" xfId="0" applyFont="1" applyFill="1" applyBorder="1" applyAlignment="1">
      <alignment horizontal="center" vertical="center"/>
    </xf>
    <xf numFmtId="0" fontId="15" fillId="5" borderId="55" xfId="0" applyFont="1" applyFill="1" applyBorder="1" applyAlignment="1">
      <alignment horizontal="center" vertical="center"/>
    </xf>
    <xf numFmtId="0" fontId="15" fillId="5" borderId="42"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54" xfId="0" applyFont="1" applyFill="1" applyBorder="1" applyAlignment="1">
      <alignment horizontal="center" vertical="center"/>
    </xf>
    <xf numFmtId="0" fontId="15" fillId="5" borderId="58" xfId="0" applyFont="1" applyFill="1" applyBorder="1" applyAlignment="1">
      <alignment horizontal="center" vertical="center"/>
    </xf>
    <xf numFmtId="0" fontId="6" fillId="5" borderId="6" xfId="0" applyFont="1" applyFill="1" applyBorder="1" applyAlignment="1">
      <alignment horizontal="center"/>
    </xf>
    <xf numFmtId="0" fontId="6" fillId="5" borderId="51" xfId="0" applyFont="1" applyFill="1" applyBorder="1" applyAlignment="1">
      <alignment horizontal="center"/>
    </xf>
    <xf numFmtId="0" fontId="6" fillId="5" borderId="18" xfId="0" applyFont="1" applyFill="1" applyBorder="1" applyAlignment="1">
      <alignment horizontal="center"/>
    </xf>
    <xf numFmtId="0" fontId="6" fillId="0" borderId="6"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48" xfId="0" applyBorder="1" applyAlignment="1">
      <alignment horizontal="left" vertical="center" wrapText="1"/>
    </xf>
    <xf numFmtId="0" fontId="0" fillId="0" borderId="0" xfId="0" applyAlignment="1">
      <alignment horizontal="left" vertical="center" wrapText="1"/>
    </xf>
    <xf numFmtId="0" fontId="6" fillId="0" borderId="4" xfId="0" applyFont="1" applyBorder="1" applyAlignment="1">
      <alignment horizontal="center" vertical="center" wrapText="1"/>
    </xf>
    <xf numFmtId="0" fontId="0" fillId="6" borderId="4" xfId="0" applyFill="1" applyBorder="1" applyAlignment="1">
      <alignment horizontal="center" vertical="center"/>
    </xf>
    <xf numFmtId="0" fontId="6" fillId="0" borderId="48" xfId="0" applyFont="1" applyBorder="1" applyAlignment="1">
      <alignment horizontal="left" vertical="center"/>
    </xf>
    <xf numFmtId="0" fontId="6" fillId="0" borderId="0" xfId="0" applyFont="1" applyAlignment="1">
      <alignment horizontal="left" vertical="center"/>
    </xf>
    <xf numFmtId="0" fontId="0" fillId="0" borderId="6" xfId="0" applyBorder="1" applyAlignment="1">
      <alignment horizontal="center" vertical="center" wrapText="1"/>
    </xf>
    <xf numFmtId="0" fontId="0" fillId="0" borderId="51" xfId="0" applyBorder="1" applyAlignment="1">
      <alignment horizontal="center" vertical="center"/>
    </xf>
    <xf numFmtId="0" fontId="0" fillId="0" borderId="18" xfId="0" applyBorder="1" applyAlignment="1">
      <alignment horizontal="center" vertical="center"/>
    </xf>
    <xf numFmtId="0" fontId="0" fillId="0" borderId="59" xfId="0" applyBorder="1" applyAlignment="1">
      <alignment vertical="center" textRotation="255" wrapText="1"/>
    </xf>
    <xf numFmtId="0" fontId="0" fillId="0" borderId="42" xfId="0" applyBorder="1" applyAlignment="1">
      <alignment vertical="center" textRotation="255" wrapText="1"/>
    </xf>
    <xf numFmtId="0" fontId="0" fillId="0" borderId="11" xfId="0" applyBorder="1" applyAlignment="1">
      <alignment vertical="center" textRotation="255" wrapText="1"/>
    </xf>
    <xf numFmtId="0" fontId="0" fillId="0" borderId="58" xfId="0" applyBorder="1" applyAlignment="1">
      <alignment vertical="center" textRotation="255" wrapText="1"/>
    </xf>
    <xf numFmtId="0" fontId="23" fillId="0" borderId="103" xfId="4" applyFont="1" applyBorder="1" applyAlignment="1">
      <alignment vertical="top" wrapText="1"/>
    </xf>
    <xf numFmtId="0" fontId="23" fillId="0" borderId="83" xfId="4" applyFont="1" applyBorder="1" applyAlignment="1">
      <alignment vertical="top" wrapText="1"/>
    </xf>
    <xf numFmtId="0" fontId="23" fillId="0" borderId="104" xfId="4" applyFont="1" applyBorder="1" applyAlignment="1">
      <alignment vertical="top" wrapText="1"/>
    </xf>
    <xf numFmtId="0" fontId="22" fillId="0" borderId="103" xfId="4" applyFont="1" applyBorder="1" applyAlignment="1">
      <alignment vertical="top" wrapText="1"/>
    </xf>
    <xf numFmtId="0" fontId="22" fillId="0" borderId="83" xfId="4" applyFont="1" applyBorder="1" applyAlignment="1">
      <alignment vertical="top" wrapText="1"/>
    </xf>
    <xf numFmtId="0" fontId="22" fillId="0" borderId="104" xfId="4" applyFont="1" applyBorder="1" applyAlignment="1">
      <alignment vertical="top" wrapText="1"/>
    </xf>
    <xf numFmtId="0" fontId="22" fillId="0" borderId="48" xfId="4" applyFont="1" applyBorder="1" applyAlignment="1">
      <alignment horizontal="left" vertical="top" wrapText="1" shrinkToFit="1"/>
    </xf>
    <xf numFmtId="0" fontId="22" fillId="0" borderId="0" xfId="4" applyFont="1" applyBorder="1" applyAlignment="1">
      <alignment horizontal="left" vertical="top" wrapText="1" shrinkToFit="1"/>
    </xf>
    <xf numFmtId="0" fontId="22" fillId="0" borderId="57" xfId="4" applyFont="1" applyBorder="1" applyAlignment="1">
      <alignment horizontal="left" vertical="top" wrapText="1" shrinkToFit="1"/>
    </xf>
    <xf numFmtId="0" fontId="22" fillId="0" borderId="0" xfId="4" applyFont="1" applyAlignment="1">
      <alignment horizontal="left" vertical="top"/>
    </xf>
    <xf numFmtId="0" fontId="22" fillId="0" borderId="57" xfId="4" applyFont="1" applyBorder="1" applyAlignment="1">
      <alignment horizontal="left" vertical="top"/>
    </xf>
    <xf numFmtId="0" fontId="22" fillId="0" borderId="0" xfId="4" applyFont="1" applyAlignment="1">
      <alignment horizontal="left" vertical="top" wrapText="1"/>
    </xf>
    <xf numFmtId="0" fontId="22" fillId="0" borderId="57" xfId="4" applyFont="1" applyBorder="1" applyAlignment="1">
      <alignment horizontal="left" vertical="top" wrapText="1"/>
    </xf>
    <xf numFmtId="0" fontId="22" fillId="0" borderId="78" xfId="4" applyFont="1" applyBorder="1" applyAlignment="1">
      <alignment horizontal="left" vertical="top"/>
    </xf>
    <xf numFmtId="0" fontId="22" fillId="0" borderId="79" xfId="4" applyFont="1" applyBorder="1" applyAlignment="1">
      <alignment horizontal="left" vertical="top"/>
    </xf>
    <xf numFmtId="0" fontId="23" fillId="0" borderId="48" xfId="4" applyFont="1" applyBorder="1" applyAlignment="1">
      <alignment vertical="top" wrapText="1"/>
    </xf>
    <xf numFmtId="0" fontId="23" fillId="0" borderId="0" xfId="4" applyFont="1" applyAlignment="1">
      <alignment vertical="top" wrapText="1"/>
    </xf>
    <xf numFmtId="0" fontId="23" fillId="0" borderId="57" xfId="4" applyFont="1" applyBorder="1" applyAlignment="1">
      <alignment vertical="top" wrapText="1"/>
    </xf>
    <xf numFmtId="0" fontId="22" fillId="0" borderId="0" xfId="4" applyFont="1" applyAlignment="1">
      <alignment vertical="top" wrapText="1"/>
    </xf>
    <xf numFmtId="0" fontId="22" fillId="0" borderId="57" xfId="4" applyFont="1" applyBorder="1" applyAlignment="1">
      <alignment vertical="top" wrapText="1"/>
    </xf>
    <xf numFmtId="0" fontId="22" fillId="0" borderId="103" xfId="4" applyFont="1" applyBorder="1" applyAlignment="1">
      <alignment horizontal="left" vertical="top" shrinkToFit="1"/>
    </xf>
    <xf numFmtId="0" fontId="22" fillId="0" borderId="83" xfId="4" applyFont="1" applyBorder="1" applyAlignment="1">
      <alignment horizontal="left" vertical="top" shrinkToFit="1"/>
    </xf>
    <xf numFmtId="0" fontId="22" fillId="0" borderId="104" xfId="4" applyFont="1" applyBorder="1" applyAlignment="1">
      <alignment horizontal="left" vertical="top" shrinkToFit="1"/>
    </xf>
    <xf numFmtId="0" fontId="22" fillId="0" borderId="77" xfId="4" applyFont="1" applyBorder="1" applyAlignment="1">
      <alignment horizontal="left" vertical="top" wrapText="1" shrinkToFit="1"/>
    </xf>
    <xf numFmtId="0" fontId="22" fillId="0" borderId="78" xfId="4" applyFont="1" applyBorder="1" applyAlignment="1">
      <alignment horizontal="left" vertical="top" wrapText="1" shrinkToFit="1"/>
    </xf>
    <xf numFmtId="0" fontId="22" fillId="0" borderId="79" xfId="4" applyFont="1" applyBorder="1" applyAlignment="1">
      <alignment horizontal="left" vertical="top" wrapText="1" shrinkToFit="1"/>
    </xf>
    <xf numFmtId="0" fontId="22" fillId="0" borderId="103" xfId="4" applyFont="1" applyBorder="1" applyAlignment="1">
      <alignment horizontal="left" vertical="top" wrapText="1" shrinkToFit="1"/>
    </xf>
    <xf numFmtId="0" fontId="22" fillId="0" borderId="83" xfId="4" applyFont="1" applyBorder="1" applyAlignment="1">
      <alignment horizontal="left" vertical="top" wrapText="1" shrinkToFit="1"/>
    </xf>
    <xf numFmtId="0" fontId="22" fillId="0" borderId="104" xfId="4" applyFont="1" applyBorder="1" applyAlignment="1">
      <alignment horizontal="left" vertical="top" wrapText="1" shrinkToFit="1"/>
    </xf>
    <xf numFmtId="0" fontId="22" fillId="0" borderId="0" xfId="4" applyFont="1" applyBorder="1" applyAlignment="1">
      <alignment horizontal="left" vertical="top" wrapText="1"/>
    </xf>
    <xf numFmtId="0" fontId="23" fillId="0" borderId="103" xfId="4" applyFont="1" applyBorder="1" applyAlignment="1">
      <alignment horizontal="left" vertical="top" wrapText="1" shrinkToFit="1"/>
    </xf>
    <xf numFmtId="0" fontId="23" fillId="0" borderId="83" xfId="4" applyFont="1" applyBorder="1" applyAlignment="1">
      <alignment horizontal="left" vertical="top" wrapText="1" shrinkToFit="1"/>
    </xf>
    <xf numFmtId="0" fontId="23" fillId="0" borderId="104" xfId="4" applyFont="1" applyBorder="1" applyAlignment="1">
      <alignment horizontal="left" vertical="top" wrapText="1" shrinkToFit="1"/>
    </xf>
    <xf numFmtId="0" fontId="21" fillId="0" borderId="66" xfId="4" applyFont="1" applyBorder="1" applyAlignment="1">
      <alignment horizontal="left" vertical="top" wrapText="1"/>
    </xf>
    <xf numFmtId="0" fontId="21" fillId="0" borderId="67" xfId="4" applyFont="1" applyBorder="1" applyAlignment="1">
      <alignment horizontal="left" vertical="top" wrapText="1"/>
    </xf>
    <xf numFmtId="0" fontId="23" fillId="0" borderId="48" xfId="4" applyFont="1" applyBorder="1" applyAlignment="1">
      <alignment horizontal="left" vertical="top" wrapText="1" shrinkToFit="1"/>
    </xf>
    <xf numFmtId="0" fontId="23" fillId="0" borderId="0" xfId="4" applyFont="1" applyBorder="1" applyAlignment="1">
      <alignment horizontal="left" vertical="top" wrapText="1" shrinkToFit="1"/>
    </xf>
    <xf numFmtId="0" fontId="23" fillId="0" borderId="57" xfId="4" applyFont="1" applyBorder="1" applyAlignment="1">
      <alignment horizontal="left" vertical="top" wrapText="1" shrinkToFit="1"/>
    </xf>
    <xf numFmtId="0" fontId="23" fillId="0" borderId="59" xfId="4" applyFont="1" applyBorder="1" applyAlignment="1">
      <alignment vertical="top" wrapText="1"/>
    </xf>
    <xf numFmtId="0" fontId="23" fillId="0" borderId="55" xfId="4" applyFont="1" applyBorder="1" applyAlignment="1">
      <alignment vertical="top" wrapText="1"/>
    </xf>
    <xf numFmtId="0" fontId="23" fillId="0" borderId="42" xfId="4" applyFont="1" applyBorder="1" applyAlignment="1">
      <alignment vertical="top" wrapText="1"/>
    </xf>
    <xf numFmtId="0" fontId="22" fillId="0" borderId="48" xfId="4" applyFont="1" applyBorder="1" applyAlignment="1">
      <alignment vertical="top" wrapText="1"/>
    </xf>
    <xf numFmtId="0" fontId="22" fillId="0" borderId="0" xfId="4" applyFont="1" applyBorder="1" applyAlignment="1">
      <alignment vertical="top" wrapText="1"/>
    </xf>
    <xf numFmtId="0" fontId="60" fillId="0" borderId="0" xfId="4" applyFont="1" applyAlignment="1">
      <alignment vertical="top" wrapText="1"/>
    </xf>
    <xf numFmtId="0" fontId="60" fillId="0" borderId="0" xfId="4" applyFont="1" applyAlignment="1">
      <alignment vertical="top" shrinkToFit="1"/>
    </xf>
    <xf numFmtId="0" fontId="23" fillId="0" borderId="82" xfId="4" applyFont="1" applyBorder="1" applyAlignment="1">
      <alignment horizontal="center" vertical="top" shrinkToFit="1"/>
    </xf>
    <xf numFmtId="0" fontId="23" fillId="0" borderId="80" xfId="4" applyFont="1" applyBorder="1" applyAlignment="1">
      <alignment horizontal="center" vertical="top" shrinkToFit="1"/>
    </xf>
    <xf numFmtId="0" fontId="23" fillId="0" borderId="105" xfId="4" applyFont="1" applyBorder="1" applyAlignment="1">
      <alignment horizontal="center" vertical="top" shrinkToFit="1"/>
    </xf>
    <xf numFmtId="0" fontId="23" fillId="0" borderId="106" xfId="4" applyFont="1" applyBorder="1" applyAlignment="1">
      <alignment horizontal="center" vertical="top" shrinkToFit="1"/>
    </xf>
    <xf numFmtId="0" fontId="23" fillId="0" borderId="84" xfId="4" applyFont="1" applyBorder="1" applyAlignment="1">
      <alignment horizontal="center" vertical="top" shrinkToFit="1"/>
    </xf>
    <xf numFmtId="0" fontId="23" fillId="0" borderId="81" xfId="4" applyFont="1" applyBorder="1" applyAlignment="1">
      <alignment horizontal="center" vertical="top" shrinkToFit="1"/>
    </xf>
    <xf numFmtId="0" fontId="21" fillId="0" borderId="66" xfId="4" applyFont="1" applyBorder="1" applyAlignment="1">
      <alignment vertical="top" wrapText="1"/>
    </xf>
    <xf numFmtId="0" fontId="21" fillId="0" borderId="37" xfId="4" applyFont="1" applyBorder="1" applyAlignment="1">
      <alignment vertical="top" wrapText="1"/>
    </xf>
    <xf numFmtId="0" fontId="23" fillId="0" borderId="0" xfId="4" applyFont="1" applyBorder="1" applyAlignment="1">
      <alignment vertical="top" wrapText="1"/>
    </xf>
    <xf numFmtId="0" fontId="26" fillId="0" borderId="66" xfId="4" applyFont="1" applyBorder="1" applyAlignment="1">
      <alignment horizontal="left" vertical="top" wrapText="1"/>
    </xf>
    <xf numFmtId="0" fontId="26" fillId="0" borderId="37" xfId="4" applyFont="1" applyBorder="1" applyAlignment="1">
      <alignment horizontal="left" vertical="top" wrapText="1"/>
    </xf>
    <xf numFmtId="0" fontId="23" fillId="0" borderId="48" xfId="4" applyFont="1" applyBorder="1" applyAlignment="1">
      <alignment horizontal="left" vertical="top" wrapText="1"/>
    </xf>
    <xf numFmtId="0" fontId="23" fillId="0" borderId="0" xfId="4" applyFont="1" applyBorder="1" applyAlignment="1">
      <alignment horizontal="left" vertical="top" wrapText="1"/>
    </xf>
    <xf numFmtId="0" fontId="23" fillId="0" borderId="57" xfId="4" applyFont="1" applyBorder="1" applyAlignment="1">
      <alignment horizontal="left" vertical="top" wrapText="1"/>
    </xf>
    <xf numFmtId="0" fontId="22" fillId="0" borderId="0" xfId="4" applyFont="1" applyAlignment="1">
      <alignment horizontal="left" vertical="top" wrapText="1" shrinkToFit="1"/>
    </xf>
    <xf numFmtId="0" fontId="21" fillId="0" borderId="37" xfId="4" applyFont="1" applyBorder="1" applyAlignment="1">
      <alignment horizontal="left" vertical="top" wrapText="1"/>
    </xf>
    <xf numFmtId="0" fontId="22" fillId="0" borderId="83" xfId="4" applyFont="1" applyBorder="1" applyAlignment="1">
      <alignment horizontal="left" vertical="top" wrapText="1"/>
    </xf>
    <xf numFmtId="0" fontId="22" fillId="0" borderId="104" xfId="4" applyFont="1" applyBorder="1" applyAlignment="1">
      <alignment horizontal="left" vertical="top" wrapText="1"/>
    </xf>
    <xf numFmtId="0" fontId="22" fillId="0" borderId="103" xfId="4" applyFont="1" applyBorder="1" applyAlignment="1">
      <alignment vertical="center" wrapText="1"/>
    </xf>
    <xf numFmtId="0" fontId="22" fillId="0" borderId="83" xfId="4" applyFont="1" applyBorder="1" applyAlignment="1">
      <alignment vertical="center" wrapText="1"/>
    </xf>
    <xf numFmtId="0" fontId="22" fillId="0" borderId="104" xfId="4" applyFont="1" applyBorder="1" applyAlignment="1">
      <alignment vertical="center" wrapText="1"/>
    </xf>
    <xf numFmtId="0" fontId="31" fillId="0" borderId="57" xfId="4" applyFont="1" applyBorder="1" applyAlignment="1">
      <alignment vertical="top" wrapText="1"/>
    </xf>
    <xf numFmtId="0" fontId="22" fillId="0" borderId="78" xfId="4" applyFont="1" applyBorder="1" applyAlignment="1">
      <alignment vertical="top" wrapText="1"/>
    </xf>
    <xf numFmtId="0" fontId="22" fillId="0" borderId="79" xfId="4" applyFont="1" applyBorder="1" applyAlignment="1">
      <alignment vertical="top" wrapText="1"/>
    </xf>
    <xf numFmtId="0" fontId="31" fillId="0" borderId="0" xfId="4" applyFont="1" applyAlignment="1">
      <alignment vertical="top" wrapText="1"/>
    </xf>
    <xf numFmtId="0" fontId="22" fillId="0" borderId="78" xfId="4" applyFont="1" applyBorder="1" applyAlignment="1">
      <alignment vertical="center"/>
    </xf>
    <xf numFmtId="0" fontId="22" fillId="0" borderId="79" xfId="4" applyFont="1" applyBorder="1" applyAlignment="1">
      <alignment vertical="center"/>
    </xf>
    <xf numFmtId="0" fontId="21" fillId="0" borderId="67" xfId="4" applyFont="1" applyBorder="1" applyAlignment="1">
      <alignment vertical="top" wrapText="1"/>
    </xf>
    <xf numFmtId="0" fontId="22" fillId="0" borderId="57" xfId="4" applyFont="1" applyBorder="1" applyAlignment="1">
      <alignment vertical="top"/>
    </xf>
    <xf numFmtId="0" fontId="21" fillId="0" borderId="31" xfId="4" applyFont="1" applyBorder="1" applyAlignment="1">
      <alignment horizontal="left" vertical="top" wrapText="1"/>
    </xf>
    <xf numFmtId="0" fontId="23" fillId="0" borderId="7" xfId="4" applyFont="1" applyBorder="1" applyAlignment="1">
      <alignment horizontal="center" vertical="center"/>
    </xf>
    <xf numFmtId="0" fontId="23" fillId="0" borderId="8" xfId="4" applyFont="1" applyBorder="1" applyAlignment="1">
      <alignment horizontal="center" vertical="center"/>
    </xf>
    <xf numFmtId="0" fontId="23" fillId="0" borderId="14" xfId="4" applyFont="1" applyBorder="1" applyAlignment="1">
      <alignment vertical="center"/>
    </xf>
    <xf numFmtId="0" fontId="23" fillId="0" borderId="96" xfId="4" applyFont="1" applyBorder="1" applyAlignment="1">
      <alignment vertical="center"/>
    </xf>
    <xf numFmtId="0" fontId="23" fillId="0" borderId="102" xfId="4" applyFont="1" applyBorder="1" applyAlignment="1">
      <alignment vertical="center"/>
    </xf>
    <xf numFmtId="0" fontId="56" fillId="0" borderId="59" xfId="4" applyFont="1" applyBorder="1" applyAlignment="1">
      <alignment horizontal="center" vertical="center"/>
    </xf>
    <xf numFmtId="0" fontId="56" fillId="0" borderId="55" xfId="4" applyFont="1" applyBorder="1" applyAlignment="1">
      <alignment horizontal="center" vertical="center"/>
    </xf>
    <xf numFmtId="0" fontId="56" fillId="0" borderId="42" xfId="4" applyFont="1" applyBorder="1" applyAlignment="1">
      <alignment horizontal="center" vertical="center"/>
    </xf>
    <xf numFmtId="0" fontId="56" fillId="0" borderId="11" xfId="4" applyFont="1" applyBorder="1" applyAlignment="1">
      <alignment horizontal="center" vertical="center"/>
    </xf>
    <xf numFmtId="0" fontId="56" fillId="0" borderId="54" xfId="4" applyFont="1" applyBorder="1" applyAlignment="1">
      <alignment horizontal="center" vertical="center"/>
    </xf>
    <xf numFmtId="0" fontId="56" fillId="0" borderId="58" xfId="4" applyFont="1" applyBorder="1" applyAlignment="1">
      <alignment horizontal="center" vertical="center"/>
    </xf>
    <xf numFmtId="0" fontId="56" fillId="0" borderId="31" xfId="4" applyFont="1" applyBorder="1" applyAlignment="1">
      <alignment horizontal="center" vertical="center"/>
    </xf>
    <xf numFmtId="0" fontId="56" fillId="0" borderId="10" xfId="4" applyFont="1" applyBorder="1" applyAlignment="1">
      <alignment horizontal="center" vertical="center"/>
    </xf>
    <xf numFmtId="0" fontId="57" fillId="0" borderId="6" xfId="4" applyFont="1" applyBorder="1" applyAlignment="1">
      <alignment horizontal="center" vertical="center" shrinkToFit="1"/>
    </xf>
    <xf numFmtId="0" fontId="57" fillId="0" borderId="51" xfId="4" applyFont="1" applyBorder="1" applyAlignment="1">
      <alignment horizontal="center" vertical="center" shrinkToFit="1"/>
    </xf>
    <xf numFmtId="0" fontId="57" fillId="0" borderId="18" xfId="4" applyFont="1" applyBorder="1" applyAlignment="1">
      <alignment horizontal="center" vertical="center" shrinkToFit="1"/>
    </xf>
    <xf numFmtId="0" fontId="21" fillId="0" borderId="31" xfId="4" applyFont="1" applyBorder="1" applyAlignment="1">
      <alignment vertical="top" wrapText="1"/>
    </xf>
    <xf numFmtId="0" fontId="23" fillId="0" borderId="94" xfId="4" applyFont="1" applyBorder="1" applyAlignment="1">
      <alignment horizontal="center" vertical="center"/>
    </xf>
    <xf numFmtId="0" fontId="23" fillId="0" borderId="95" xfId="4" applyFont="1" applyBorder="1" applyAlignment="1">
      <alignment horizontal="center" vertical="center"/>
    </xf>
    <xf numFmtId="0" fontId="23" fillId="0" borderId="98" xfId="4" applyFont="1" applyBorder="1" applyAlignment="1">
      <alignment vertical="center"/>
    </xf>
    <xf numFmtId="0" fontId="23" fillId="0" borderId="1" xfId="4" applyFont="1" applyBorder="1" applyAlignment="1">
      <alignment vertical="center"/>
    </xf>
    <xf numFmtId="0" fontId="23" fillId="0" borderId="2" xfId="4" applyFont="1" applyBorder="1" applyAlignment="1">
      <alignment vertical="center"/>
    </xf>
    <xf numFmtId="0" fontId="23" fillId="0" borderId="3" xfId="4" applyFont="1" applyBorder="1" applyAlignment="1">
      <alignment horizontal="center" vertical="center"/>
    </xf>
    <xf numFmtId="0" fontId="23" fillId="0" borderId="4" xfId="4" applyFont="1" applyBorder="1" applyAlignment="1">
      <alignment horizontal="center" vertical="center"/>
    </xf>
    <xf numFmtId="0" fontId="23" fillId="0" borderId="6" xfId="4" applyFont="1" applyBorder="1" applyAlignment="1">
      <alignment vertical="center"/>
    </xf>
    <xf numFmtId="0" fontId="23" fillId="0" borderId="51" xfId="4" applyFont="1" applyBorder="1" applyAlignment="1">
      <alignment vertical="center"/>
    </xf>
    <xf numFmtId="0" fontId="23" fillId="0" borderId="101" xfId="4" applyFont="1" applyBorder="1" applyAlignment="1">
      <alignment vertical="center"/>
    </xf>
    <xf numFmtId="0" fontId="58" fillId="0" borderId="66" xfId="4" applyFont="1" applyBorder="1" applyAlignment="1">
      <alignment horizontal="left" vertical="top" wrapText="1"/>
    </xf>
    <xf numFmtId="0" fontId="58" fillId="0" borderId="37" xfId="4" applyFont="1" applyBorder="1" applyAlignment="1">
      <alignment horizontal="left" vertical="top"/>
    </xf>
    <xf numFmtId="0" fontId="21" fillId="0" borderId="37" xfId="4" applyFont="1" applyBorder="1" applyAlignment="1">
      <alignment horizontal="left" vertical="top"/>
    </xf>
    <xf numFmtId="0" fontId="23" fillId="0" borderId="103" xfId="4" applyFont="1" applyBorder="1" applyAlignment="1">
      <alignment horizontal="left" vertical="top" wrapText="1"/>
    </xf>
    <xf numFmtId="0" fontId="23" fillId="0" borderId="83" xfId="4" applyFont="1" applyBorder="1" applyAlignment="1">
      <alignment horizontal="left" vertical="top" wrapText="1"/>
    </xf>
    <xf numFmtId="0" fontId="23" fillId="0" borderId="104" xfId="4" applyFont="1" applyBorder="1" applyAlignment="1">
      <alignment horizontal="left" vertical="top" wrapText="1"/>
    </xf>
    <xf numFmtId="0" fontId="23" fillId="0" borderId="48" xfId="0" applyFont="1" applyBorder="1" applyAlignment="1">
      <alignment vertical="top" wrapText="1"/>
    </xf>
    <xf numFmtId="0" fontId="23" fillId="0" borderId="0" xfId="0" applyFont="1" applyBorder="1" applyAlignment="1">
      <alignment vertical="top" wrapText="1"/>
    </xf>
    <xf numFmtId="0" fontId="23" fillId="0" borderId="57" xfId="0" applyFont="1" applyBorder="1" applyAlignment="1">
      <alignment vertical="top" wrapText="1"/>
    </xf>
    <xf numFmtId="0" fontId="22" fillId="0" borderId="48" xfId="0" applyFont="1" applyBorder="1" applyAlignment="1">
      <alignment vertical="top" wrapText="1"/>
    </xf>
    <xf numFmtId="0" fontId="22" fillId="0" borderId="0" xfId="0" applyFont="1" applyBorder="1" applyAlignment="1">
      <alignment vertical="top" wrapText="1"/>
    </xf>
    <xf numFmtId="0" fontId="22" fillId="0" borderId="57" xfId="0" applyFont="1" applyBorder="1" applyAlignment="1">
      <alignment vertical="top" wrapText="1"/>
    </xf>
    <xf numFmtId="0" fontId="23" fillId="0" borderId="0" xfId="0" applyFont="1" applyAlignment="1">
      <alignment vertical="top" wrapText="1"/>
    </xf>
    <xf numFmtId="0" fontId="22" fillId="0" borderId="0" xfId="0" applyFont="1" applyAlignment="1">
      <alignment vertical="top" wrapText="1"/>
    </xf>
    <xf numFmtId="0" fontId="62" fillId="0" borderId="103" xfId="4" applyFont="1" applyBorder="1" applyAlignment="1">
      <alignment vertical="top" wrapText="1" shrinkToFit="1"/>
    </xf>
    <xf numFmtId="0" fontId="62" fillId="0" borderId="83" xfId="4" applyFont="1" applyBorder="1" applyAlignment="1">
      <alignment vertical="top" wrapText="1" shrinkToFit="1"/>
    </xf>
    <xf numFmtId="0" fontId="62" fillId="0" borderId="104" xfId="4" applyFont="1" applyBorder="1" applyAlignment="1">
      <alignment vertical="top" wrapText="1" shrinkToFit="1"/>
    </xf>
    <xf numFmtId="0" fontId="22" fillId="0" borderId="0" xfId="4" applyFont="1" applyAlignment="1">
      <alignment horizontal="left" vertical="center"/>
    </xf>
    <xf numFmtId="0" fontId="22" fillId="0" borderId="57" xfId="4" applyFont="1" applyBorder="1" applyAlignment="1">
      <alignment horizontal="left" vertical="center"/>
    </xf>
    <xf numFmtId="0" fontId="23" fillId="0" borderId="48" xfId="4" applyFont="1" applyBorder="1" applyAlignment="1">
      <alignment horizontal="left" vertical="top" shrinkToFit="1"/>
    </xf>
    <xf numFmtId="0" fontId="23" fillId="0" borderId="0" xfId="4" applyFont="1" applyBorder="1" applyAlignment="1">
      <alignment horizontal="left" vertical="top" shrinkToFit="1"/>
    </xf>
    <xf numFmtId="0" fontId="23" fillId="0" borderId="57" xfId="4" applyFont="1" applyBorder="1" applyAlignment="1">
      <alignment horizontal="left" vertical="top" shrinkToFit="1"/>
    </xf>
    <xf numFmtId="0" fontId="22" fillId="0" borderId="48" xfId="4" applyFont="1" applyBorder="1" applyAlignment="1">
      <alignment horizontal="left" vertical="top" shrinkToFit="1"/>
    </xf>
    <xf numFmtId="0" fontId="22" fillId="0" borderId="0" xfId="4" applyFont="1" applyBorder="1" applyAlignment="1">
      <alignment horizontal="left" vertical="top" shrinkToFit="1"/>
    </xf>
    <xf numFmtId="0" fontId="22" fillId="0" borderId="57" xfId="4" applyFont="1" applyBorder="1" applyAlignment="1">
      <alignment horizontal="left" vertical="top" shrinkToFit="1"/>
    </xf>
    <xf numFmtId="0" fontId="5" fillId="0" borderId="31" xfId="0" applyFont="1" applyBorder="1" applyAlignment="1">
      <alignment vertical="top" wrapText="1"/>
    </xf>
    <xf numFmtId="0" fontId="5" fillId="0" borderId="37" xfId="0" applyFont="1" applyBorder="1" applyAlignment="1">
      <alignment vertical="top" wrapText="1"/>
    </xf>
    <xf numFmtId="0" fontId="5" fillId="0" borderId="31" xfId="0" applyFont="1" applyBorder="1" applyAlignment="1">
      <alignment horizontal="center" vertical="center"/>
    </xf>
    <xf numFmtId="0" fontId="5" fillId="0" borderId="37" xfId="0" applyFont="1" applyBorder="1" applyAlignment="1">
      <alignment horizontal="center" vertical="center"/>
    </xf>
    <xf numFmtId="0" fontId="5" fillId="0" borderId="10" xfId="0" applyFont="1" applyBorder="1" applyAlignment="1">
      <alignment horizontal="center" vertical="center"/>
    </xf>
    <xf numFmtId="0" fontId="5" fillId="2" borderId="31" xfId="14" applyFont="1" applyFill="1" applyBorder="1" applyAlignment="1">
      <alignment vertical="top" wrapText="1"/>
    </xf>
    <xf numFmtId="0" fontId="5" fillId="2" borderId="10" xfId="14" applyFont="1" applyFill="1" applyBorder="1" applyAlignment="1">
      <alignment vertical="top" wrapText="1"/>
    </xf>
    <xf numFmtId="0" fontId="5" fillId="2" borderId="31" xfId="6" applyFont="1" applyFill="1" applyBorder="1" applyAlignment="1">
      <alignment vertical="top" wrapText="1"/>
    </xf>
    <xf numFmtId="0" fontId="5" fillId="2" borderId="37" xfId="6" applyFont="1" applyFill="1" applyBorder="1" applyAlignment="1">
      <alignment vertical="top" wrapText="1"/>
    </xf>
    <xf numFmtId="0" fontId="5" fillId="2" borderId="31" xfId="6" applyFont="1" applyFill="1" applyBorder="1" applyAlignment="1">
      <alignment horizontal="left" vertical="top" wrapText="1"/>
    </xf>
    <xf numFmtId="0" fontId="5" fillId="2" borderId="37" xfId="6" applyFont="1" applyFill="1" applyBorder="1" applyAlignment="1">
      <alignment horizontal="left" vertical="top" wrapText="1"/>
    </xf>
    <xf numFmtId="0" fontId="5" fillId="0" borderId="10" xfId="0" applyFont="1" applyBorder="1" applyAlignment="1">
      <alignment vertical="top" wrapText="1"/>
    </xf>
    <xf numFmtId="0" fontId="13" fillId="0" borderId="0" xfId="14" applyFont="1" applyAlignment="1">
      <alignment horizontal="center" vertical="center"/>
    </xf>
    <xf numFmtId="0" fontId="5" fillId="5" borderId="4" xfId="13" applyFont="1" applyFill="1" applyBorder="1" applyAlignment="1">
      <alignment horizontal="center" vertical="center"/>
    </xf>
    <xf numFmtId="0" fontId="5" fillId="2" borderId="31" xfId="14" applyFont="1" applyFill="1" applyBorder="1" applyAlignment="1">
      <alignment horizontal="left" vertical="top" wrapText="1"/>
    </xf>
    <xf numFmtId="0" fontId="5" fillId="2" borderId="10" xfId="14" applyFont="1" applyFill="1" applyBorder="1" applyAlignment="1">
      <alignment horizontal="left" vertical="top" wrapText="1"/>
    </xf>
    <xf numFmtId="0" fontId="5" fillId="2" borderId="37" xfId="14" applyFont="1" applyFill="1" applyBorder="1" applyAlignment="1">
      <alignment vertical="top" wrapText="1"/>
    </xf>
    <xf numFmtId="0" fontId="5" fillId="0" borderId="31" xfId="10" applyFont="1" applyBorder="1" applyAlignment="1">
      <alignment horizontal="left" vertical="top" wrapText="1"/>
    </xf>
    <xf numFmtId="0" fontId="5" fillId="0" borderId="37" xfId="10" applyFont="1" applyBorder="1" applyAlignment="1">
      <alignment horizontal="left" vertical="top" wrapText="1"/>
    </xf>
    <xf numFmtId="0" fontId="5" fillId="0" borderId="31" xfId="14" applyFont="1" applyFill="1" applyBorder="1" applyAlignment="1">
      <alignment vertical="top" wrapText="1"/>
    </xf>
    <xf numFmtId="0" fontId="5" fillId="0" borderId="10" xfId="14" applyFont="1" applyFill="1" applyBorder="1" applyAlignment="1">
      <alignment vertical="top" wrapText="1"/>
    </xf>
    <xf numFmtId="0" fontId="5" fillId="0" borderId="31" xfId="14" applyFont="1" applyFill="1" applyBorder="1">
      <alignment vertical="center"/>
    </xf>
    <xf numFmtId="0" fontId="5" fillId="0" borderId="10" xfId="14" applyFont="1" applyFill="1" applyBorder="1">
      <alignment vertical="center"/>
    </xf>
    <xf numFmtId="0" fontId="5" fillId="5" borderId="25" xfId="0" applyFont="1" applyFill="1" applyBorder="1" applyAlignment="1">
      <alignment horizontal="center" vertical="center" wrapText="1"/>
    </xf>
    <xf numFmtId="0" fontId="5" fillId="2" borderId="37" xfId="14" applyFont="1" applyFill="1" applyBorder="1" applyAlignment="1">
      <alignment horizontal="left" vertical="top" wrapText="1"/>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8" fillId="0" borderId="10" xfId="0" applyFont="1" applyBorder="1" applyAlignment="1">
      <alignment horizontal="center" vertical="center"/>
    </xf>
    <xf numFmtId="0" fontId="5" fillId="0" borderId="31" xfId="15" applyFont="1" applyBorder="1" applyAlignment="1">
      <alignment vertical="top" wrapText="1"/>
    </xf>
    <xf numFmtId="0" fontId="5" fillId="0" borderId="37" xfId="15" applyFont="1" applyBorder="1" applyAlignment="1">
      <alignment vertical="top" wrapText="1"/>
    </xf>
    <xf numFmtId="0" fontId="5" fillId="0" borderId="31" xfId="0" applyFont="1" applyBorder="1" applyAlignment="1">
      <alignment horizontal="left" vertical="center" wrapText="1"/>
    </xf>
    <xf numFmtId="0" fontId="5" fillId="0" borderId="10" xfId="0" applyFont="1" applyBorder="1" applyAlignment="1">
      <alignment horizontal="left" vertical="center" wrapText="1"/>
    </xf>
    <xf numFmtId="0" fontId="5" fillId="0" borderId="31" xfId="9" applyFont="1" applyBorder="1" applyAlignment="1">
      <alignment horizontal="center" vertical="center"/>
    </xf>
    <xf numFmtId="0" fontId="5" fillId="0" borderId="37" xfId="9" applyFont="1" applyBorder="1" applyAlignment="1">
      <alignment horizontal="center" vertical="center"/>
    </xf>
    <xf numFmtId="0" fontId="5" fillId="7" borderId="31" xfId="13" applyFont="1" applyFill="1" applyBorder="1" applyAlignment="1">
      <alignment horizontal="left" vertical="top" wrapText="1"/>
    </xf>
    <xf numFmtId="0" fontId="5" fillId="7" borderId="37" xfId="13" applyFont="1" applyFill="1" applyBorder="1" applyAlignment="1">
      <alignment horizontal="left" vertical="top" wrapText="1"/>
    </xf>
    <xf numFmtId="0" fontId="17" fillId="5" borderId="4" xfId="13" applyFont="1" applyFill="1" applyBorder="1" applyAlignment="1">
      <alignment horizontal="center" vertical="center"/>
    </xf>
    <xf numFmtId="0" fontId="5" fillId="0" borderId="37" xfId="5" applyFont="1" applyBorder="1" applyAlignment="1">
      <alignment horizontal="center" vertical="center"/>
    </xf>
    <xf numFmtId="0" fontId="5" fillId="0" borderId="31" xfId="5" applyFont="1" applyBorder="1" applyAlignment="1">
      <alignment horizontal="center" vertical="center"/>
    </xf>
    <xf numFmtId="0" fontId="5" fillId="0" borderId="10" xfId="5" applyFont="1" applyBorder="1" applyAlignment="1">
      <alignment horizontal="center" vertical="center"/>
    </xf>
    <xf numFmtId="0" fontId="5" fillId="0" borderId="31" xfId="14" applyFont="1" applyBorder="1">
      <alignment vertical="center"/>
    </xf>
    <xf numFmtId="0" fontId="5" fillId="0" borderId="37" xfId="14" applyFont="1" applyBorder="1">
      <alignment vertical="center"/>
    </xf>
    <xf numFmtId="0" fontId="5" fillId="0" borderId="10" xfId="14" applyFont="1" applyBorder="1">
      <alignment vertical="center"/>
    </xf>
    <xf numFmtId="0" fontId="5" fillId="0" borderId="31" xfId="6" applyFont="1" applyBorder="1" applyAlignment="1">
      <alignment horizontal="center" vertical="center"/>
    </xf>
    <xf numFmtId="0" fontId="5" fillId="0" borderId="10" xfId="6" applyFont="1" applyBorder="1" applyAlignment="1">
      <alignment horizontal="center" vertical="center"/>
    </xf>
    <xf numFmtId="0" fontId="17" fillId="0" borderId="31" xfId="10" applyFont="1" applyBorder="1">
      <alignment vertical="center"/>
    </xf>
    <xf numFmtId="0" fontId="17" fillId="0" borderId="37" xfId="10" applyFont="1" applyBorder="1">
      <alignment vertical="center"/>
    </xf>
    <xf numFmtId="0" fontId="17" fillId="0" borderId="10" xfId="10" applyFont="1" applyBorder="1">
      <alignment vertical="center"/>
    </xf>
    <xf numFmtId="0" fontId="5" fillId="0" borderId="31" xfId="14" applyFont="1" applyBorder="1" applyAlignment="1">
      <alignment horizontal="center" vertical="center"/>
    </xf>
    <xf numFmtId="0" fontId="5" fillId="0" borderId="37" xfId="14" applyFont="1" applyBorder="1" applyAlignment="1">
      <alignment horizontal="center" vertical="center"/>
    </xf>
    <xf numFmtId="0" fontId="5" fillId="0" borderId="10" xfId="14" applyFont="1" applyBorder="1" applyAlignment="1">
      <alignment horizontal="center" vertical="center"/>
    </xf>
    <xf numFmtId="0" fontId="5" fillId="0" borderId="31" xfId="6" applyFont="1" applyBorder="1">
      <alignment vertical="center"/>
    </xf>
    <xf numFmtId="0" fontId="5" fillId="0" borderId="37" xfId="6" applyFont="1" applyBorder="1">
      <alignment vertical="center"/>
    </xf>
    <xf numFmtId="0" fontId="5" fillId="0" borderId="10" xfId="6" applyFont="1" applyBorder="1">
      <alignment vertical="center"/>
    </xf>
    <xf numFmtId="0" fontId="5" fillId="0" borderId="31" xfId="0" applyFont="1" applyBorder="1" applyAlignment="1">
      <alignment vertical="center"/>
    </xf>
    <xf numFmtId="0" fontId="5" fillId="0" borderId="37" xfId="0" applyFont="1" applyBorder="1" applyAlignment="1">
      <alignment vertical="center"/>
    </xf>
    <xf numFmtId="0" fontId="5" fillId="0" borderId="10" xfId="0" applyFont="1" applyBorder="1" applyAlignment="1">
      <alignment vertical="center"/>
    </xf>
    <xf numFmtId="0" fontId="5" fillId="0" borderId="31" xfId="15" applyFont="1" applyBorder="1">
      <alignment vertical="center"/>
    </xf>
    <xf numFmtId="0" fontId="5" fillId="0" borderId="10" xfId="15" applyFont="1" applyBorder="1">
      <alignment vertical="center"/>
    </xf>
    <xf numFmtId="0" fontId="5" fillId="0" borderId="37" xfId="15" applyFont="1" applyBorder="1">
      <alignment vertical="center"/>
    </xf>
    <xf numFmtId="0" fontId="17" fillId="7" borderId="31" xfId="8" applyFont="1" applyFill="1" applyBorder="1" applyAlignment="1">
      <alignment horizontal="center" vertical="center" shrinkToFit="1"/>
    </xf>
    <xf numFmtId="0" fontId="17" fillId="7" borderId="37" xfId="8" applyFont="1" applyFill="1" applyBorder="1" applyAlignment="1">
      <alignment horizontal="center" vertical="center" shrinkToFit="1"/>
    </xf>
    <xf numFmtId="0" fontId="17" fillId="7" borderId="10" xfId="8" applyFont="1" applyFill="1" applyBorder="1" applyAlignment="1">
      <alignment horizontal="center" vertical="center" shrinkToFit="1"/>
    </xf>
    <xf numFmtId="0" fontId="5" fillId="0" borderId="10" xfId="9" applyFont="1" applyBorder="1" applyAlignment="1">
      <alignment horizontal="center" vertical="center"/>
    </xf>
    <xf numFmtId="0" fontId="5" fillId="0" borderId="21" xfId="14" applyFont="1" applyBorder="1" applyAlignment="1">
      <alignment horizontal="left" vertical="center" wrapText="1" shrinkToFit="1"/>
    </xf>
    <xf numFmtId="0" fontId="5" fillId="5" borderId="4" xfId="15" applyFont="1" applyFill="1" applyBorder="1" applyAlignment="1">
      <alignment horizontal="center" vertical="center"/>
    </xf>
  </cellXfs>
  <cellStyles count="19">
    <cellStyle name="桁区切り" xfId="1" builtinId="6"/>
    <cellStyle name="桁区切り 2" xfId="17" xr:uid="{2DFFE3A2-DDA7-4F5C-98E9-D24E6BCA1E67}"/>
    <cellStyle name="標準" xfId="0" builtinId="0"/>
    <cellStyle name="標準 2" xfId="2" xr:uid="{00000000-0005-0000-0000-000002000000}"/>
    <cellStyle name="標準 3" xfId="3" xr:uid="{00000000-0005-0000-0000-000003000000}"/>
    <cellStyle name="標準 4" xfId="4" xr:uid="{00000000-0005-0000-0000-000004000000}"/>
    <cellStyle name="標準 5" xfId="16" xr:uid="{B67B33BB-7ED8-4251-A32C-806A7E249C91}"/>
    <cellStyle name="標準_■103 訪問看護費_●訪問看護" xfId="5" xr:uid="{00000000-0005-0000-0000-000005000000}"/>
    <cellStyle name="標準_■106 通所介護費_●通所介護" xfId="6" xr:uid="{00000000-0005-0000-0000-000006000000}"/>
    <cellStyle name="標準_■110 特定施設入居者生活介護費" xfId="18" xr:uid="{5D36AFA2-A8EC-4974-8CA1-7340154B665A}"/>
    <cellStyle name="標準_■111 福祉用具貸与費" xfId="7" xr:uid="{00000000-0005-0000-0000-000007000000}"/>
    <cellStyle name="標準_■401 介護予防訪問介護費_●訪問介護" xfId="8" xr:uid="{00000000-0005-0000-0000-000008000000}"/>
    <cellStyle name="標準_■406 介護予防通所介護費_●通所介護" xfId="9" xr:uid="{00000000-0005-0000-0000-00000A000000}"/>
    <cellStyle name="標準_101 訪問介護費_●訪問介護" xfId="10" xr:uid="{00000000-0005-0000-0000-00000B000000}"/>
    <cellStyle name="標準_106 通所介護費" xfId="11" xr:uid="{00000000-0005-0000-0000-00000C000000}"/>
    <cellStyle name="標準_107 通所リハビリテーション費" xfId="12" xr:uid="{00000000-0005-0000-0000-00000D000000}"/>
    <cellStyle name="標準_401 介護予防訪問介護費_●訪問介護" xfId="13" xr:uid="{00000000-0005-0000-0000-00000F000000}"/>
    <cellStyle name="標準_Xl0000007" xfId="14" xr:uid="{00000000-0005-0000-0000-000010000000}"/>
    <cellStyle name="標準_Xl0000008" xfId="15" xr:uid="{00000000-0005-0000-0000-000011000000}"/>
  </cellStyles>
  <dxfs count="5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6248A0DF-4071-47B4-ADFA-26F8E6269AA4}"/>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2" name="正方形/長方形 1">
          <a:extLst>
            <a:ext uri="{FF2B5EF4-FFF2-40B4-BE49-F238E27FC236}">
              <a16:creationId xmlns:a16="http://schemas.microsoft.com/office/drawing/2014/main" id="{94DC1D5A-86CA-4187-AF96-FBC8DD887768}"/>
            </a:ext>
          </a:extLst>
        </xdr:cNvPr>
        <xdr:cNvSpPr/>
      </xdr:nvSpPr>
      <xdr:spPr>
        <a:xfrm>
          <a:off x="0" y="488496"/>
          <a:ext cx="1251404" cy="3401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41EA5250-D524-4E8E-8750-F15AC242B81C}"/>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847F15F6-2D61-4D3B-9463-6996166103E3}"/>
            </a:ext>
          </a:extLst>
        </xdr:cNvPr>
        <xdr:cNvSpPr/>
      </xdr:nvSpPr>
      <xdr:spPr>
        <a:xfrm>
          <a:off x="53721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70</xdr:row>
      <xdr:rowOff>38100</xdr:rowOff>
    </xdr:from>
    <xdr:to>
      <xdr:col>15</xdr:col>
      <xdr:colOff>276225</xdr:colOff>
      <xdr:row>79</xdr:row>
      <xdr:rowOff>95250</xdr:rowOff>
    </xdr:to>
    <xdr:sp macro="" textlink="">
      <xdr:nvSpPr>
        <xdr:cNvPr id="3" name="正方形/長方形 2">
          <a:extLst>
            <a:ext uri="{FF2B5EF4-FFF2-40B4-BE49-F238E27FC236}">
              <a16:creationId xmlns:a16="http://schemas.microsoft.com/office/drawing/2014/main" id="{74CCD16B-43F2-45B4-897E-9FE6BBB8A987}"/>
            </a:ext>
          </a:extLst>
        </xdr:cNvPr>
        <xdr:cNvSpPr/>
      </xdr:nvSpPr>
      <xdr:spPr>
        <a:xfrm>
          <a:off x="228600" y="162972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9525</xdr:colOff>
      <xdr:row>18</xdr:row>
      <xdr:rowOff>38100</xdr:rowOff>
    </xdr:from>
    <xdr:to>
      <xdr:col>39</xdr:col>
      <xdr:colOff>0</xdr:colOff>
      <xdr:row>20</xdr:row>
      <xdr:rowOff>9525</xdr:rowOff>
    </xdr:to>
    <xdr:sp macro="" textlink="">
      <xdr:nvSpPr>
        <xdr:cNvPr id="2269" name="Line 1">
          <a:extLst>
            <a:ext uri="{FF2B5EF4-FFF2-40B4-BE49-F238E27FC236}">
              <a16:creationId xmlns:a16="http://schemas.microsoft.com/office/drawing/2014/main" id="{AC9D35F5-935B-41CB-B0EA-B8A3F0767CCA}"/>
            </a:ext>
          </a:extLst>
        </xdr:cNvPr>
        <xdr:cNvSpPr>
          <a:spLocks noChangeShapeType="1"/>
        </xdr:cNvSpPr>
      </xdr:nvSpPr>
      <xdr:spPr bwMode="auto">
        <a:xfrm flipV="1">
          <a:off x="7610475" y="4105275"/>
          <a:ext cx="19050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55A54966-91ED-42E1-9AD5-A4ECFFD0E015}"/>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4" name="フリーフォーム 3">
          <a:extLst>
            <a:ext uri="{FF2B5EF4-FFF2-40B4-BE49-F238E27FC236}">
              <a16:creationId xmlns:a16="http://schemas.microsoft.com/office/drawing/2014/main" id="{417BEB69-9D05-4D39-952F-464C52D690A6}"/>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85726</xdr:colOff>
      <xdr:row>6</xdr:row>
      <xdr:rowOff>85725</xdr:rowOff>
    </xdr:from>
    <xdr:to>
      <xdr:col>12</xdr:col>
      <xdr:colOff>838200</xdr:colOff>
      <xdr:row>8</xdr:row>
      <xdr:rowOff>0</xdr:rowOff>
    </xdr:to>
    <xdr:sp macro="" textlink="">
      <xdr:nvSpPr>
        <xdr:cNvPr id="2" name="四角形吹き出し 1">
          <a:extLst>
            <a:ext uri="{FF2B5EF4-FFF2-40B4-BE49-F238E27FC236}">
              <a16:creationId xmlns:a16="http://schemas.microsoft.com/office/drawing/2014/main" id="{FBDC2D3D-3940-4601-BA77-C7985DC3A960}"/>
            </a:ext>
          </a:extLst>
        </xdr:cNvPr>
        <xdr:cNvSpPr/>
      </xdr:nvSpPr>
      <xdr:spPr>
        <a:xfrm>
          <a:off x="6600826" y="1352550"/>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chifuku_pref_fukui_lg_jp/Documents/&#22320;&#22495;&#31119;&#31049;&#35506;&#20849;&#26377;/05_kansa/&#30435;&#26619;&#23460;&#12487;&#12540;&#12479;/12&#30435;&#26619;&#35519;&#26360;&#12539;&#20107;&#21069;&#25552;&#20986;&#36039;&#26009;&#31561;/&#9734;R7&#30435;&#26619;&#35519;&#26360;&#12289;&#20107;&#21069;&#36039;&#26009;/&#20171;&#35703;&#12539;&#32769;&#20154;/R7&#20107;&#21069;&#25552;&#20986;&#36039;&#26009;/&#20462;&#27491;&#36884;&#20013;&#9675;7&#20107;&#21069;&#25552;&#20986;&#36039;&#26009;&#65288;&#9317;&#36890;&#25152;&#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添付書類等"/>
      <sheetName val="1勤務表"/>
      <sheetName val="シフト記号表（勤務時間帯）"/>
      <sheetName val="【記載例】勤務表"/>
      <sheetName val="【記載例】シフト記号表（勤務時間帯）"/>
      <sheetName val="記入方法"/>
      <sheetName val="プルダウン・リスト"/>
      <sheetName val="２苦情・事故"/>
      <sheetName val="３運営状況"/>
      <sheetName val="加算等自己点検 通所介護費"/>
      <sheetName val="基準自己点検"/>
    </sheetNames>
    <sheetDataSet>
      <sheetData sheetId="0"/>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0"/>
  <sheetViews>
    <sheetView tabSelected="1" view="pageBreakPreview" zoomScaleNormal="75" zoomScaleSheetLayoutView="100" workbookViewId="0">
      <selection activeCell="A2" sqref="A2:N2"/>
    </sheetView>
  </sheetViews>
  <sheetFormatPr defaultColWidth="9" defaultRowHeight="24.75" customHeight="1" x14ac:dyDescent="0.2"/>
  <cols>
    <col min="1" max="16384" width="9" style="5"/>
  </cols>
  <sheetData>
    <row r="2" spans="1:14" s="1" customFormat="1" ht="24.75" customHeight="1" x14ac:dyDescent="0.35">
      <c r="A2" s="843" t="s">
        <v>804</v>
      </c>
      <c r="B2" s="843"/>
      <c r="C2" s="843"/>
      <c r="D2" s="843"/>
      <c r="E2" s="843"/>
      <c r="F2" s="843"/>
      <c r="G2" s="843"/>
      <c r="H2" s="843"/>
      <c r="I2" s="843"/>
      <c r="J2" s="843"/>
      <c r="K2" s="843"/>
      <c r="L2" s="843"/>
      <c r="M2" s="843"/>
      <c r="N2" s="843"/>
    </row>
    <row r="3" spans="1:14" ht="24.75" customHeight="1" x14ac:dyDescent="0.2">
      <c r="A3"/>
      <c r="B3"/>
      <c r="C3"/>
      <c r="D3"/>
      <c r="E3"/>
      <c r="F3"/>
      <c r="G3"/>
      <c r="H3"/>
      <c r="I3"/>
      <c r="J3"/>
      <c r="K3"/>
      <c r="L3"/>
      <c r="M3"/>
      <c r="N3"/>
    </row>
    <row r="4" spans="1:14" s="2" customFormat="1" ht="24.75" customHeight="1" x14ac:dyDescent="0.3">
      <c r="A4" s="844" t="s">
        <v>0</v>
      </c>
      <c r="B4" s="844"/>
      <c r="C4" s="844"/>
      <c r="D4" s="844"/>
      <c r="E4" s="844"/>
      <c r="F4" s="844"/>
      <c r="G4" s="844"/>
      <c r="H4" s="844"/>
      <c r="I4" s="844"/>
      <c r="J4" s="844"/>
      <c r="K4" s="844"/>
      <c r="L4" s="844"/>
      <c r="M4" s="844"/>
      <c r="N4" s="844"/>
    </row>
    <row r="5" spans="1:14" s="2" customFormat="1" ht="24.75" customHeight="1" x14ac:dyDescent="0.3">
      <c r="A5" s="3"/>
      <c r="B5" s="3"/>
      <c r="C5" s="3"/>
      <c r="D5" s="3"/>
      <c r="E5" s="3"/>
      <c r="F5" s="3"/>
      <c r="G5" s="3"/>
      <c r="H5" s="3"/>
      <c r="I5" s="3"/>
      <c r="J5" s="3"/>
      <c r="K5" s="3"/>
      <c r="L5" s="3"/>
      <c r="M5" s="3"/>
      <c r="N5" s="3"/>
    </row>
    <row r="6" spans="1:14" ht="24.75" customHeight="1" x14ac:dyDescent="0.2">
      <c r="A6"/>
      <c r="B6"/>
      <c r="C6"/>
      <c r="D6"/>
      <c r="E6"/>
      <c r="F6"/>
      <c r="G6"/>
      <c r="H6"/>
      <c r="I6"/>
      <c r="J6"/>
      <c r="K6"/>
      <c r="L6"/>
      <c r="M6"/>
      <c r="N6"/>
    </row>
    <row r="7" spans="1:14" ht="24.75" customHeight="1" x14ac:dyDescent="0.2">
      <c r="A7"/>
      <c r="B7"/>
      <c r="C7"/>
      <c r="D7"/>
      <c r="E7"/>
      <c r="F7"/>
      <c r="G7"/>
      <c r="H7"/>
      <c r="I7"/>
      <c r="J7"/>
      <c r="K7"/>
      <c r="L7"/>
      <c r="M7"/>
      <c r="N7"/>
    </row>
    <row r="8" spans="1:14" customFormat="1" ht="24.75" customHeight="1" x14ac:dyDescent="0.25">
      <c r="D8" s="845" t="s">
        <v>1</v>
      </c>
      <c r="E8" s="845"/>
      <c r="F8" s="846"/>
      <c r="G8" s="846"/>
      <c r="H8" s="846"/>
      <c r="I8" s="846"/>
      <c r="J8" s="846"/>
      <c r="K8" s="846"/>
    </row>
    <row r="9" spans="1:14" customFormat="1" ht="24.75" customHeight="1" x14ac:dyDescent="0.2">
      <c r="J9" s="129"/>
      <c r="K9" s="129"/>
    </row>
    <row r="10" spans="1:14" customFormat="1" ht="24.75" customHeight="1" x14ac:dyDescent="0.2">
      <c r="J10" s="129"/>
      <c r="K10" s="129"/>
    </row>
    <row r="11" spans="1:14" customFormat="1" ht="24.75" customHeight="1" x14ac:dyDescent="0.25">
      <c r="E11" s="6"/>
      <c r="F11" s="130" t="s">
        <v>2</v>
      </c>
      <c r="G11" s="847" t="s">
        <v>3</v>
      </c>
      <c r="H11" s="847"/>
      <c r="I11" s="847"/>
      <c r="J11" s="129"/>
      <c r="K11" s="129"/>
    </row>
    <row r="12" spans="1:14" customFormat="1" ht="24.75" customHeight="1" x14ac:dyDescent="0.2">
      <c r="J12" s="129"/>
      <c r="K12" s="129"/>
    </row>
    <row r="13" spans="1:14" customFormat="1" ht="24.75" customHeight="1" x14ac:dyDescent="0.25">
      <c r="G13" s="840" t="s">
        <v>4</v>
      </c>
      <c r="H13" s="840"/>
      <c r="I13" s="841"/>
      <c r="J13" s="841"/>
      <c r="K13" s="841"/>
      <c r="L13" s="841"/>
      <c r="M13" s="841"/>
    </row>
    <row r="14" spans="1:14" customFormat="1" ht="24.75" customHeight="1" x14ac:dyDescent="0.25">
      <c r="G14" s="840" t="s">
        <v>5</v>
      </c>
      <c r="H14" s="840"/>
      <c r="I14" s="841"/>
      <c r="J14" s="841"/>
      <c r="K14" s="841"/>
      <c r="L14" s="841"/>
      <c r="M14" s="841"/>
    </row>
    <row r="15" spans="1:14" customFormat="1" ht="24.75" customHeight="1" x14ac:dyDescent="0.25">
      <c r="G15" s="840" t="s">
        <v>6</v>
      </c>
      <c r="H15" s="840"/>
      <c r="I15" s="841"/>
      <c r="J15" s="841"/>
      <c r="K15" s="841"/>
      <c r="L15" s="841"/>
      <c r="M15" s="841"/>
    </row>
    <row r="16" spans="1:14" customFormat="1" ht="24.75" customHeight="1" x14ac:dyDescent="0.25">
      <c r="G16" s="840" t="s">
        <v>7</v>
      </c>
      <c r="H16" s="840"/>
      <c r="I16" s="841"/>
      <c r="J16" s="841"/>
      <c r="K16" s="841"/>
      <c r="L16" s="841"/>
      <c r="M16" s="841"/>
    </row>
    <row r="17" spans="2:13" customFormat="1" ht="24.75" customHeight="1" x14ac:dyDescent="0.25">
      <c r="G17" s="842" t="s">
        <v>8</v>
      </c>
      <c r="H17" s="842"/>
      <c r="I17" s="841"/>
      <c r="J17" s="841"/>
      <c r="K17" s="841"/>
      <c r="L17" s="841"/>
      <c r="M17" s="841"/>
    </row>
    <row r="18" spans="2:13" customFormat="1" ht="24.75" customHeight="1" x14ac:dyDescent="0.2"/>
    <row r="19" spans="2:13" customFormat="1" ht="24.75" customHeight="1" x14ac:dyDescent="0.2"/>
    <row r="20" spans="2:13" customFormat="1" ht="24.75" customHeight="1" x14ac:dyDescent="0.2">
      <c r="B20" s="4" t="s">
        <v>9</v>
      </c>
    </row>
  </sheetData>
  <mergeCells count="15">
    <mergeCell ref="A2:N2"/>
    <mergeCell ref="A4:N4"/>
    <mergeCell ref="D8:E8"/>
    <mergeCell ref="F8:K8"/>
    <mergeCell ref="G11:I11"/>
    <mergeCell ref="G13:H13"/>
    <mergeCell ref="I13:M13"/>
    <mergeCell ref="G17:H17"/>
    <mergeCell ref="I17:M17"/>
    <mergeCell ref="G14:H14"/>
    <mergeCell ref="I14:M14"/>
    <mergeCell ref="G15:H15"/>
    <mergeCell ref="I15:M15"/>
    <mergeCell ref="G16:H16"/>
    <mergeCell ref="I16:M16"/>
  </mergeCells>
  <phoneticPr fontId="4"/>
  <pageMargins left="0.78700000000000003" right="0.78700000000000003" top="0.98399999999999999" bottom="0.98399999999999999" header="0.51200000000000001" footer="0.5120000000000000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view="pageBreakPreview" zoomScaleNormal="100" zoomScaleSheetLayoutView="100" workbookViewId="0"/>
  </sheetViews>
  <sheetFormatPr defaultColWidth="9" defaultRowHeight="13" x14ac:dyDescent="0.2"/>
  <cols>
    <col min="1" max="1" width="2.08984375" style="76" customWidth="1"/>
    <col min="2" max="5" width="3.6328125" style="76" customWidth="1"/>
    <col min="6" max="6" width="15.6328125" style="76" customWidth="1"/>
    <col min="7" max="8" width="23.6328125" style="76" customWidth="1"/>
    <col min="9" max="9" width="8.08984375" style="76" customWidth="1"/>
    <col min="10" max="11" width="13.08984375" style="76" customWidth="1"/>
    <col min="12" max="12" width="13.6328125" style="76" customWidth="1"/>
    <col min="13" max="13" width="15.08984375" style="76" customWidth="1"/>
    <col min="14" max="14" width="10.6328125" style="76" customWidth="1"/>
    <col min="15" max="16384" width="9" style="76"/>
  </cols>
  <sheetData>
    <row r="1" spans="1:10" ht="15" customHeight="1" x14ac:dyDescent="0.2">
      <c r="A1" s="76" t="s">
        <v>241</v>
      </c>
    </row>
    <row r="2" spans="1:10" ht="15" customHeight="1" x14ac:dyDescent="0.2"/>
    <row r="3" spans="1:10" ht="15" customHeight="1" x14ac:dyDescent="0.2">
      <c r="B3" s="76" t="s">
        <v>242</v>
      </c>
    </row>
    <row r="4" spans="1:10" ht="9" customHeight="1" x14ac:dyDescent="0.2"/>
    <row r="5" spans="1:10" ht="21" customHeight="1" x14ac:dyDescent="0.2">
      <c r="C5" s="76" t="s">
        <v>243</v>
      </c>
      <c r="H5" s="77" t="s">
        <v>244</v>
      </c>
    </row>
    <row r="6" spans="1:10" ht="15" customHeight="1" x14ac:dyDescent="0.2"/>
    <row r="7" spans="1:10" ht="15" customHeight="1" x14ac:dyDescent="0.2">
      <c r="D7" s="76" t="s">
        <v>245</v>
      </c>
      <c r="H7" s="78" t="s">
        <v>246</v>
      </c>
      <c r="J7" s="76" t="s">
        <v>247</v>
      </c>
    </row>
    <row r="8" spans="1:10" ht="15" customHeight="1" x14ac:dyDescent="0.2">
      <c r="D8" s="79"/>
      <c r="E8" s="80"/>
      <c r="F8" s="81"/>
      <c r="G8" s="82" t="s">
        <v>248</v>
      </c>
      <c r="H8" s="82" t="s">
        <v>249</v>
      </c>
    </row>
    <row r="9" spans="1:10" ht="27" customHeight="1" x14ac:dyDescent="0.2">
      <c r="D9" s="1156" t="s">
        <v>250</v>
      </c>
      <c r="E9" s="1157"/>
      <c r="F9" s="1158"/>
      <c r="G9" s="83"/>
      <c r="H9" s="84"/>
    </row>
    <row r="10" spans="1:10" ht="27" customHeight="1" x14ac:dyDescent="0.2">
      <c r="D10" s="1156" t="s">
        <v>251</v>
      </c>
      <c r="E10" s="1157"/>
      <c r="F10" s="1158"/>
      <c r="G10" s="83"/>
      <c r="H10" s="84"/>
    </row>
    <row r="11" spans="1:10" ht="27" customHeight="1" x14ac:dyDescent="0.2">
      <c r="D11" s="1156" t="s">
        <v>252</v>
      </c>
      <c r="E11" s="1157"/>
      <c r="F11" s="1158"/>
      <c r="G11" s="83"/>
      <c r="H11" s="84"/>
    </row>
    <row r="12" spans="1:10" ht="15" customHeight="1" x14ac:dyDescent="0.2"/>
    <row r="13" spans="1:10" ht="15" customHeight="1" x14ac:dyDescent="0.2">
      <c r="B13" s="624" t="s">
        <v>732</v>
      </c>
    </row>
    <row r="14" spans="1:10" ht="9" customHeight="1" x14ac:dyDescent="0.2"/>
    <row r="15" spans="1:10" ht="21" customHeight="1" x14ac:dyDescent="0.2">
      <c r="C15" s="76" t="s">
        <v>253</v>
      </c>
      <c r="H15" s="77" t="s">
        <v>244</v>
      </c>
    </row>
    <row r="16" spans="1:10" ht="15" customHeight="1" x14ac:dyDescent="0.2"/>
    <row r="17" spans="2:14" ht="15" customHeight="1" x14ac:dyDescent="0.2">
      <c r="D17" s="76" t="s">
        <v>254</v>
      </c>
      <c r="J17" s="76" t="s">
        <v>255</v>
      </c>
    </row>
    <row r="18" spans="2:14" ht="15" customHeight="1" x14ac:dyDescent="0.2">
      <c r="D18" s="79"/>
      <c r="E18" s="80"/>
      <c r="F18" s="81"/>
      <c r="G18" s="82" t="s">
        <v>256</v>
      </c>
    </row>
    <row r="19" spans="2:14" ht="30" customHeight="1" x14ac:dyDescent="0.2">
      <c r="D19" s="1159" t="s">
        <v>257</v>
      </c>
      <c r="E19" s="1160"/>
      <c r="F19" s="82" t="s">
        <v>258</v>
      </c>
      <c r="G19" s="84"/>
    </row>
    <row r="20" spans="2:14" ht="30" customHeight="1" x14ac:dyDescent="0.2">
      <c r="D20" s="1161"/>
      <c r="E20" s="1162"/>
      <c r="F20" s="82" t="s">
        <v>259</v>
      </c>
      <c r="G20" s="84"/>
    </row>
    <row r="21" spans="2:14" ht="30" customHeight="1" x14ac:dyDescent="0.2">
      <c r="D21" s="1159" t="s">
        <v>260</v>
      </c>
      <c r="E21" s="1160"/>
      <c r="F21" s="82" t="s">
        <v>258</v>
      </c>
      <c r="G21" s="84"/>
    </row>
    <row r="22" spans="2:14" ht="30" customHeight="1" x14ac:dyDescent="0.2">
      <c r="D22" s="1161"/>
      <c r="E22" s="1162"/>
      <c r="F22" s="82" t="s">
        <v>259</v>
      </c>
      <c r="G22" s="84"/>
    </row>
    <row r="23" spans="2:14" ht="15" customHeight="1" x14ac:dyDescent="0.2"/>
    <row r="24" spans="2:14" ht="30" customHeight="1" x14ac:dyDescent="0.2">
      <c r="C24" s="1147" t="s">
        <v>261</v>
      </c>
      <c r="D24" s="1148"/>
      <c r="E24" s="1148"/>
      <c r="F24" s="1149"/>
      <c r="G24" s="87"/>
      <c r="H24" s="1150" t="s">
        <v>262</v>
      </c>
      <c r="I24" s="1151"/>
      <c r="J24" s="1151"/>
      <c r="K24" s="1151"/>
      <c r="L24" s="1151"/>
      <c r="M24" s="1151"/>
    </row>
    <row r="25" spans="2:14" ht="15" customHeight="1" x14ac:dyDescent="0.2">
      <c r="C25" s="1152" t="s">
        <v>263</v>
      </c>
      <c r="D25" s="1152"/>
      <c r="E25" s="1152"/>
      <c r="F25" s="1152"/>
      <c r="G25" s="1153"/>
      <c r="H25" s="1154" t="s">
        <v>264</v>
      </c>
      <c r="I25" s="1155"/>
      <c r="J25" s="1155"/>
      <c r="K25" s="1155"/>
      <c r="L25" s="1155"/>
      <c r="M25" s="1155"/>
      <c r="N25" s="1155"/>
    </row>
    <row r="26" spans="2:14" ht="15" customHeight="1" x14ac:dyDescent="0.2">
      <c r="C26" s="1152"/>
      <c r="D26" s="1152"/>
      <c r="E26" s="1152"/>
      <c r="F26" s="1152"/>
      <c r="G26" s="1153"/>
      <c r="H26" s="1154" t="s">
        <v>265</v>
      </c>
      <c r="I26" s="1155"/>
      <c r="J26" s="1155"/>
      <c r="K26" s="1155"/>
      <c r="L26" s="1155"/>
      <c r="M26" s="1155"/>
      <c r="N26" s="1155"/>
    </row>
    <row r="27" spans="2:14" ht="15" customHeight="1" x14ac:dyDescent="0.2">
      <c r="C27" s="85"/>
      <c r="D27" s="85"/>
      <c r="E27" s="85"/>
      <c r="F27" s="85"/>
      <c r="G27" s="89"/>
      <c r="H27" s="88"/>
      <c r="I27" s="86"/>
      <c r="J27" s="86"/>
      <c r="K27" s="86"/>
      <c r="L27" s="86"/>
      <c r="M27" s="86"/>
      <c r="N27" s="86"/>
    </row>
    <row r="28" spans="2:14" ht="15" customHeight="1" x14ac:dyDescent="0.2">
      <c r="B28" s="76" t="s">
        <v>266</v>
      </c>
    </row>
    <row r="29" spans="2:14" ht="9" customHeight="1" x14ac:dyDescent="0.2"/>
    <row r="30" spans="2:14" ht="21" customHeight="1" x14ac:dyDescent="0.2">
      <c r="C30" s="76" t="s">
        <v>267</v>
      </c>
      <c r="H30" s="77" t="s">
        <v>244</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D9:F9"/>
    <mergeCell ref="D10:F10"/>
    <mergeCell ref="D11:F11"/>
    <mergeCell ref="D19:E20"/>
    <mergeCell ref="D21:E22"/>
    <mergeCell ref="C24:F24"/>
    <mergeCell ref="H24:M24"/>
    <mergeCell ref="C25:F26"/>
    <mergeCell ref="G25:G26"/>
    <mergeCell ref="H25:N25"/>
    <mergeCell ref="H26:N26"/>
  </mergeCells>
  <phoneticPr fontId="4"/>
  <pageMargins left="0.39370078740157483" right="0.19685039370078741" top="0.78740157480314965" bottom="0.39370078740157483" header="0.31496062992125984" footer="0.31496062992125984"/>
  <pageSetup paperSize="9" scale="96"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40"/>
  <sheetViews>
    <sheetView view="pageBreakPreview" zoomScaleNormal="100" zoomScaleSheetLayoutView="100" workbookViewId="0">
      <selection activeCell="H1" sqref="H1"/>
    </sheetView>
  </sheetViews>
  <sheetFormatPr defaultColWidth="9" defaultRowHeight="13" x14ac:dyDescent="0.2"/>
  <cols>
    <col min="1" max="1" width="2.6328125" style="500" customWidth="1"/>
    <col min="2" max="3" width="2.6328125" style="254" customWidth="1"/>
    <col min="4" max="4" width="7.6328125" style="254" customWidth="1"/>
    <col min="5" max="5" width="2.6328125" style="500" customWidth="1"/>
    <col min="6" max="7" width="2.6328125" style="254" customWidth="1"/>
    <col min="8" max="8" width="41.6328125" style="254" customWidth="1"/>
    <col min="9" max="9" width="12.6328125" style="502" customWidth="1"/>
    <col min="10" max="12" width="2.6328125" style="500" customWidth="1"/>
    <col min="13" max="13" width="11.6328125" style="502" customWidth="1"/>
    <col min="14" max="16384" width="9" style="250"/>
  </cols>
  <sheetData>
    <row r="1" spans="1:14" ht="13.5" customHeight="1" x14ac:dyDescent="0.2">
      <c r="D1" s="501" t="s">
        <v>508</v>
      </c>
      <c r="E1" s="254"/>
      <c r="G1" s="500"/>
      <c r="I1" s="254"/>
      <c r="J1" s="254"/>
      <c r="K1" s="254"/>
      <c r="L1" s="502"/>
      <c r="M1" s="500"/>
      <c r="N1" s="249"/>
    </row>
    <row r="2" spans="1:14" ht="13.5" thickBot="1" x14ac:dyDescent="0.25">
      <c r="H2" s="503"/>
    </row>
    <row r="3" spans="1:14" ht="18" customHeight="1" x14ac:dyDescent="0.2">
      <c r="D3" s="1255" t="s">
        <v>509</v>
      </c>
      <c r="E3" s="1256"/>
      <c r="F3" s="1256"/>
      <c r="G3" s="1256"/>
      <c r="H3" s="1257"/>
      <c r="I3" s="1258"/>
      <c r="J3" s="1258"/>
      <c r="K3" s="1258"/>
      <c r="L3" s="1259"/>
    </row>
    <row r="4" spans="1:14" ht="18" customHeight="1" x14ac:dyDescent="0.2">
      <c r="D4" s="1260" t="s">
        <v>510</v>
      </c>
      <c r="E4" s="1261"/>
      <c r="F4" s="1261"/>
      <c r="G4" s="1261"/>
      <c r="H4" s="1262"/>
      <c r="I4" s="1263"/>
      <c r="J4" s="1263"/>
      <c r="K4" s="1263"/>
      <c r="L4" s="1264"/>
    </row>
    <row r="5" spans="1:14" ht="18" customHeight="1" x14ac:dyDescent="0.2">
      <c r="D5" s="1260" t="s">
        <v>511</v>
      </c>
      <c r="E5" s="1261"/>
      <c r="F5" s="1261"/>
      <c r="G5" s="1261"/>
      <c r="H5" s="1262"/>
      <c r="I5" s="1263"/>
      <c r="J5" s="1263"/>
      <c r="K5" s="1263"/>
      <c r="L5" s="1264"/>
    </row>
    <row r="6" spans="1:14" ht="18" customHeight="1" x14ac:dyDescent="0.2">
      <c r="D6" s="1260" t="s">
        <v>512</v>
      </c>
      <c r="E6" s="1261"/>
      <c r="F6" s="1261"/>
      <c r="G6" s="1261"/>
      <c r="H6" s="1262"/>
      <c r="I6" s="1263"/>
      <c r="J6" s="1263"/>
      <c r="K6" s="1263"/>
      <c r="L6" s="1264"/>
    </row>
    <row r="7" spans="1:14" ht="18" customHeight="1" x14ac:dyDescent="0.2">
      <c r="D7" s="1260" t="s">
        <v>513</v>
      </c>
      <c r="E7" s="1261"/>
      <c r="F7" s="1261"/>
      <c r="G7" s="1261"/>
      <c r="H7" s="1262"/>
      <c r="I7" s="1263"/>
      <c r="J7" s="1263"/>
      <c r="K7" s="1263"/>
      <c r="L7" s="1264"/>
    </row>
    <row r="8" spans="1:14" ht="18" customHeight="1" thickBot="1" x14ac:dyDescent="0.25">
      <c r="D8" s="1238" t="s">
        <v>514</v>
      </c>
      <c r="E8" s="1239"/>
      <c r="F8" s="1239"/>
      <c r="G8" s="1239"/>
      <c r="H8" s="1240"/>
      <c r="I8" s="1241"/>
      <c r="J8" s="1241"/>
      <c r="K8" s="1241"/>
      <c r="L8" s="1242"/>
    </row>
    <row r="10" spans="1:14" ht="9" customHeight="1" x14ac:dyDescent="0.2">
      <c r="A10" s="1243" t="s">
        <v>272</v>
      </c>
      <c r="B10" s="1244"/>
      <c r="C10" s="1244"/>
      <c r="D10" s="1245"/>
      <c r="E10" s="1243" t="s">
        <v>515</v>
      </c>
      <c r="F10" s="1244"/>
      <c r="G10" s="1244"/>
      <c r="H10" s="1245"/>
      <c r="I10" s="1249" t="s">
        <v>516</v>
      </c>
      <c r="J10" s="1251" t="s">
        <v>274</v>
      </c>
      <c r="K10" s="1252"/>
      <c r="L10" s="1253"/>
      <c r="M10" s="1249" t="s">
        <v>275</v>
      </c>
    </row>
    <row r="11" spans="1:14" ht="18" customHeight="1" x14ac:dyDescent="0.2">
      <c r="A11" s="1246"/>
      <c r="B11" s="1247"/>
      <c r="C11" s="1247"/>
      <c r="D11" s="1248"/>
      <c r="E11" s="1246"/>
      <c r="F11" s="1247"/>
      <c r="G11" s="1247"/>
      <c r="H11" s="1248"/>
      <c r="I11" s="1250"/>
      <c r="J11" s="504" t="s">
        <v>517</v>
      </c>
      <c r="K11" s="505" t="s">
        <v>518</v>
      </c>
      <c r="L11" s="506" t="s">
        <v>519</v>
      </c>
      <c r="M11" s="1250"/>
    </row>
    <row r="12" spans="1:14" x14ac:dyDescent="0.2">
      <c r="A12" s="507" t="s">
        <v>520</v>
      </c>
      <c r="B12" s="508"/>
      <c r="C12" s="508"/>
      <c r="D12" s="508"/>
      <c r="E12" s="509"/>
      <c r="F12" s="510"/>
      <c r="G12" s="510"/>
      <c r="H12" s="510"/>
      <c r="I12" s="511"/>
      <c r="J12" s="512"/>
      <c r="K12" s="512"/>
      <c r="L12" s="512"/>
      <c r="M12" s="513"/>
    </row>
    <row r="13" spans="1:14" ht="13.5" customHeight="1" x14ac:dyDescent="0.2">
      <c r="A13" s="1163" t="s">
        <v>521</v>
      </c>
      <c r="B13" s="1164"/>
      <c r="C13" s="1164"/>
      <c r="D13" s="1165"/>
      <c r="E13" s="1166" t="s">
        <v>522</v>
      </c>
      <c r="F13" s="1167"/>
      <c r="G13" s="1167"/>
      <c r="H13" s="1168"/>
      <c r="I13" s="251" t="s">
        <v>741</v>
      </c>
      <c r="J13" s="514"/>
      <c r="K13" s="515"/>
      <c r="L13" s="516"/>
      <c r="M13" s="1254" t="s">
        <v>523</v>
      </c>
    </row>
    <row r="14" spans="1:14" ht="27" customHeight="1" x14ac:dyDescent="0.2">
      <c r="A14" s="438"/>
      <c r="B14" s="517"/>
      <c r="C14" s="1179"/>
      <c r="D14" s="1180"/>
      <c r="E14" s="1204" t="s">
        <v>524</v>
      </c>
      <c r="F14" s="1205"/>
      <c r="G14" s="1205"/>
      <c r="H14" s="1182"/>
      <c r="I14" s="652"/>
      <c r="J14" s="518" t="s">
        <v>279</v>
      </c>
      <c r="K14" s="609" t="s">
        <v>279</v>
      </c>
      <c r="L14" s="520"/>
      <c r="M14" s="1215"/>
    </row>
    <row r="15" spans="1:14" ht="13.5" customHeight="1" x14ac:dyDescent="0.2">
      <c r="A15" s="1178"/>
      <c r="B15" s="1179"/>
      <c r="C15" s="1179"/>
      <c r="D15" s="1180"/>
      <c r="E15" s="553"/>
      <c r="F15" s="654"/>
      <c r="G15" s="1230"/>
      <c r="H15" s="1231"/>
      <c r="I15" s="554"/>
      <c r="J15" s="658"/>
      <c r="K15" s="555"/>
      <c r="L15" s="660"/>
      <c r="M15" s="1215"/>
    </row>
    <row r="16" spans="1:14" ht="27" customHeight="1" x14ac:dyDescent="0.2">
      <c r="A16" s="1178"/>
      <c r="B16" s="1179"/>
      <c r="C16" s="1179"/>
      <c r="D16" s="1180"/>
      <c r="E16" s="1204" t="s">
        <v>525</v>
      </c>
      <c r="F16" s="1205"/>
      <c r="G16" s="1205"/>
      <c r="H16" s="1182"/>
      <c r="I16" s="652"/>
      <c r="J16" s="518"/>
      <c r="K16" s="609"/>
      <c r="L16" s="520"/>
      <c r="M16" s="1215"/>
    </row>
    <row r="17" spans="1:13" ht="67.5" customHeight="1" x14ac:dyDescent="0.2">
      <c r="A17" s="438"/>
      <c r="B17" s="517"/>
      <c r="C17" s="439"/>
      <c r="D17" s="440"/>
      <c r="E17" s="651" t="s">
        <v>12</v>
      </c>
      <c r="F17" s="1167" t="s">
        <v>526</v>
      </c>
      <c r="G17" s="1167"/>
      <c r="H17" s="1168"/>
      <c r="I17" s="653"/>
      <c r="J17" s="657" t="s">
        <v>279</v>
      </c>
      <c r="K17" s="252" t="s">
        <v>279</v>
      </c>
      <c r="L17" s="659"/>
      <c r="M17" s="435"/>
    </row>
    <row r="18" spans="1:13" ht="13.5" customHeight="1" x14ac:dyDescent="0.2">
      <c r="A18" s="438"/>
      <c r="B18" s="439"/>
      <c r="C18" s="439"/>
      <c r="D18" s="440"/>
      <c r="E18" s="256"/>
      <c r="F18" s="436"/>
      <c r="G18" s="1181"/>
      <c r="H18" s="1182"/>
      <c r="I18" s="435"/>
      <c r="J18" s="518"/>
      <c r="K18" s="519"/>
      <c r="L18" s="520"/>
      <c r="M18" s="435"/>
    </row>
    <row r="19" spans="1:13" ht="67.5" customHeight="1" x14ac:dyDescent="0.2">
      <c r="A19" s="438"/>
      <c r="B19" s="439"/>
      <c r="C19" s="439"/>
      <c r="D19" s="440"/>
      <c r="E19" s="651" t="s">
        <v>14</v>
      </c>
      <c r="F19" s="1167" t="s">
        <v>527</v>
      </c>
      <c r="G19" s="1167"/>
      <c r="H19" s="1168"/>
      <c r="I19" s="653"/>
      <c r="J19" s="657" t="s">
        <v>279</v>
      </c>
      <c r="K19" s="252" t="s">
        <v>279</v>
      </c>
      <c r="L19" s="659"/>
      <c r="M19" s="435"/>
    </row>
    <row r="20" spans="1:13" ht="13.5" customHeight="1" x14ac:dyDescent="0.2">
      <c r="A20" s="1178"/>
      <c r="B20" s="1179"/>
      <c r="C20" s="1179"/>
      <c r="D20" s="1180"/>
      <c r="E20" s="256"/>
      <c r="F20" s="436"/>
      <c r="G20" s="1181"/>
      <c r="H20" s="1182"/>
      <c r="I20" s="435"/>
      <c r="J20" s="518"/>
      <c r="K20" s="519"/>
      <c r="L20" s="520"/>
      <c r="M20" s="435"/>
    </row>
    <row r="21" spans="1:13" ht="54" customHeight="1" x14ac:dyDescent="0.2">
      <c r="A21" s="1178"/>
      <c r="B21" s="1179"/>
      <c r="C21" s="1179"/>
      <c r="D21" s="1180"/>
      <c r="E21" s="651" t="s">
        <v>528</v>
      </c>
      <c r="F21" s="1167" t="s">
        <v>529</v>
      </c>
      <c r="G21" s="1167"/>
      <c r="H21" s="1168"/>
      <c r="I21" s="653"/>
      <c r="J21" s="657" t="s">
        <v>279</v>
      </c>
      <c r="K21" s="252" t="s">
        <v>279</v>
      </c>
      <c r="L21" s="659"/>
      <c r="M21" s="435"/>
    </row>
    <row r="22" spans="1:13" x14ac:dyDescent="0.2">
      <c r="A22" s="521"/>
      <c r="B22" s="522"/>
      <c r="C22" s="522"/>
      <c r="D22" s="523"/>
      <c r="E22" s="524"/>
      <c r="F22" s="525"/>
      <c r="G22" s="525"/>
      <c r="H22" s="526"/>
      <c r="I22" s="527"/>
      <c r="J22" s="528"/>
      <c r="K22" s="529"/>
      <c r="L22" s="530"/>
      <c r="M22" s="527"/>
    </row>
    <row r="23" spans="1:13" x14ac:dyDescent="0.2">
      <c r="A23" s="507" t="s">
        <v>530</v>
      </c>
      <c r="B23" s="508"/>
      <c r="C23" s="508"/>
      <c r="D23" s="508"/>
      <c r="E23" s="509"/>
      <c r="F23" s="510"/>
      <c r="G23" s="510"/>
      <c r="H23" s="510"/>
      <c r="I23" s="511"/>
      <c r="J23" s="512"/>
      <c r="K23" s="512"/>
      <c r="L23" s="512"/>
      <c r="M23" s="513"/>
    </row>
    <row r="24" spans="1:13" ht="40.5" customHeight="1" x14ac:dyDescent="0.2">
      <c r="A24" s="1178" t="s">
        <v>531</v>
      </c>
      <c r="B24" s="1179"/>
      <c r="C24" s="1179"/>
      <c r="D24" s="1180"/>
      <c r="E24" s="1204" t="s">
        <v>532</v>
      </c>
      <c r="F24" s="1181"/>
      <c r="G24" s="1181"/>
      <c r="H24" s="1182"/>
      <c r="I24" s="435" t="s">
        <v>742</v>
      </c>
      <c r="J24" s="518" t="s">
        <v>279</v>
      </c>
      <c r="K24" s="519" t="s">
        <v>279</v>
      </c>
      <c r="L24" s="520"/>
      <c r="M24" s="435" t="s">
        <v>533</v>
      </c>
    </row>
    <row r="25" spans="1:13" ht="67.5" customHeight="1" x14ac:dyDescent="0.2">
      <c r="A25" s="1178"/>
      <c r="B25" s="1179"/>
      <c r="C25" s="1179"/>
      <c r="D25" s="1180"/>
      <c r="E25" s="256"/>
      <c r="F25" s="436" t="s">
        <v>534</v>
      </c>
      <c r="G25" s="1181" t="s">
        <v>535</v>
      </c>
      <c r="H25" s="1182"/>
      <c r="I25" s="435"/>
      <c r="J25" s="518"/>
      <c r="K25" s="519"/>
      <c r="L25" s="520"/>
      <c r="M25" s="435"/>
    </row>
    <row r="26" spans="1:13" ht="13.5" customHeight="1" x14ac:dyDescent="0.2">
      <c r="A26" s="253"/>
      <c r="D26" s="255"/>
      <c r="E26" s="257"/>
      <c r="F26" s="258"/>
      <c r="G26" s="258"/>
      <c r="H26" s="259"/>
      <c r="I26" s="260"/>
      <c r="J26" s="531"/>
      <c r="K26" s="532"/>
      <c r="L26" s="533"/>
      <c r="M26" s="260"/>
    </row>
    <row r="27" spans="1:13" ht="40.5" customHeight="1" x14ac:dyDescent="0.2">
      <c r="A27" s="1178"/>
      <c r="B27" s="1179"/>
      <c r="C27" s="1179"/>
      <c r="D27" s="1180"/>
      <c r="E27" s="1166" t="s">
        <v>536</v>
      </c>
      <c r="F27" s="1167"/>
      <c r="G27" s="1167"/>
      <c r="H27" s="1168"/>
      <c r="I27" s="251"/>
      <c r="J27" s="431" t="s">
        <v>279</v>
      </c>
      <c r="K27" s="252" t="s">
        <v>279</v>
      </c>
      <c r="L27" s="433"/>
      <c r="M27" s="251"/>
    </row>
    <row r="28" spans="1:13" ht="13.5" customHeight="1" x14ac:dyDescent="0.2">
      <c r="A28" s="521"/>
      <c r="B28" s="522"/>
      <c r="C28" s="522"/>
      <c r="D28" s="523"/>
      <c r="E28" s="524"/>
      <c r="F28" s="525"/>
      <c r="G28" s="525"/>
      <c r="H28" s="526"/>
      <c r="I28" s="527"/>
      <c r="J28" s="528"/>
      <c r="K28" s="529"/>
      <c r="L28" s="530"/>
      <c r="M28" s="527"/>
    </row>
    <row r="29" spans="1:13" x14ac:dyDescent="0.2">
      <c r="A29" s="507" t="s">
        <v>537</v>
      </c>
      <c r="B29" s="508"/>
      <c r="C29" s="508"/>
      <c r="D29" s="508"/>
      <c r="E29" s="509"/>
      <c r="F29" s="510"/>
      <c r="G29" s="510"/>
      <c r="H29" s="510"/>
      <c r="I29" s="511"/>
      <c r="J29" s="512"/>
      <c r="K29" s="512"/>
      <c r="L29" s="512"/>
      <c r="M29" s="513"/>
    </row>
    <row r="30" spans="1:13" ht="40.5" customHeight="1" x14ac:dyDescent="0.2">
      <c r="A30" s="1178" t="s">
        <v>538</v>
      </c>
      <c r="B30" s="1179"/>
      <c r="C30" s="1179"/>
      <c r="D30" s="1180"/>
      <c r="E30" s="1204" t="s">
        <v>539</v>
      </c>
      <c r="F30" s="1181"/>
      <c r="G30" s="1181"/>
      <c r="H30" s="1182"/>
      <c r="I30" s="435" t="s">
        <v>743</v>
      </c>
      <c r="J30" s="518" t="s">
        <v>279</v>
      </c>
      <c r="K30" s="519" t="s">
        <v>279</v>
      </c>
      <c r="L30" s="520"/>
      <c r="M30" s="1237" t="s">
        <v>540</v>
      </c>
    </row>
    <row r="31" spans="1:13" ht="40.5" customHeight="1" x14ac:dyDescent="0.2">
      <c r="A31" s="1178"/>
      <c r="B31" s="1179"/>
      <c r="C31" s="1179"/>
      <c r="D31" s="1180"/>
      <c r="E31" s="256"/>
      <c r="F31" s="436" t="s">
        <v>534</v>
      </c>
      <c r="G31" s="1181" t="s">
        <v>541</v>
      </c>
      <c r="H31" s="1182"/>
      <c r="I31" s="435"/>
      <c r="J31" s="518"/>
      <c r="K31" s="519"/>
      <c r="L31" s="520"/>
      <c r="M31" s="1223"/>
    </row>
    <row r="32" spans="1:13" ht="13.5" customHeight="1" x14ac:dyDescent="0.2">
      <c r="A32" s="253"/>
      <c r="D32" s="255"/>
      <c r="E32" s="534"/>
      <c r="F32" s="535"/>
      <c r="G32" s="535"/>
      <c r="H32" s="536"/>
      <c r="I32" s="261"/>
      <c r="J32" s="537"/>
      <c r="L32" s="538"/>
      <c r="M32" s="261"/>
    </row>
    <row r="33" spans="1:13" ht="27.5" customHeight="1" x14ac:dyDescent="0.2">
      <c r="A33" s="1193" t="s">
        <v>542</v>
      </c>
      <c r="B33" s="1194"/>
      <c r="C33" s="1194"/>
      <c r="D33" s="1195"/>
      <c r="E33" s="1189" t="s">
        <v>543</v>
      </c>
      <c r="F33" s="1190"/>
      <c r="G33" s="1190"/>
      <c r="H33" s="1191"/>
      <c r="I33" s="559" t="s">
        <v>744</v>
      </c>
      <c r="J33" s="540" t="s">
        <v>284</v>
      </c>
      <c r="K33" s="541" t="s">
        <v>284</v>
      </c>
      <c r="L33" s="542"/>
      <c r="M33" s="1196" t="s">
        <v>544</v>
      </c>
    </row>
    <row r="34" spans="1:13" ht="13.5" customHeight="1" x14ac:dyDescent="0.2">
      <c r="A34" s="543"/>
      <c r="B34" s="544"/>
      <c r="C34" s="544"/>
      <c r="D34" s="545"/>
      <c r="E34" s="257"/>
      <c r="F34" s="258"/>
      <c r="G34" s="258"/>
      <c r="H34" s="259"/>
      <c r="I34" s="260"/>
      <c r="J34" s="531"/>
      <c r="K34" s="532"/>
      <c r="L34" s="533"/>
      <c r="M34" s="1197"/>
    </row>
    <row r="35" spans="1:13" ht="28.5" customHeight="1" x14ac:dyDescent="0.2">
      <c r="A35" s="1198" t="s">
        <v>545</v>
      </c>
      <c r="B35" s="1199"/>
      <c r="C35" s="1199"/>
      <c r="D35" s="1200"/>
      <c r="E35" s="1169" t="s">
        <v>546</v>
      </c>
      <c r="F35" s="1170"/>
      <c r="G35" s="1170"/>
      <c r="H35" s="1171"/>
      <c r="I35" s="546" t="s">
        <v>745</v>
      </c>
      <c r="J35" s="547" t="s">
        <v>284</v>
      </c>
      <c r="K35" s="668" t="s">
        <v>284</v>
      </c>
      <c r="L35" s="538"/>
      <c r="M35" s="808" t="s">
        <v>547</v>
      </c>
    </row>
    <row r="36" spans="1:13" ht="13.5" customHeight="1" x14ac:dyDescent="0.2">
      <c r="A36" s="543"/>
      <c r="B36" s="544"/>
      <c r="C36" s="544"/>
      <c r="D36" s="545"/>
      <c r="E36" s="257"/>
      <c r="F36" s="258"/>
      <c r="G36" s="258"/>
      <c r="H36" s="259"/>
      <c r="I36" s="550"/>
      <c r="J36" s="531"/>
      <c r="K36" s="532"/>
      <c r="L36" s="533"/>
      <c r="M36" s="260"/>
    </row>
    <row r="37" spans="1:13" ht="55" customHeight="1" x14ac:dyDescent="0.2">
      <c r="A37" s="1193" t="s">
        <v>548</v>
      </c>
      <c r="B37" s="1194"/>
      <c r="C37" s="1194"/>
      <c r="D37" s="1195"/>
      <c r="E37" s="1189" t="s">
        <v>549</v>
      </c>
      <c r="F37" s="1190"/>
      <c r="G37" s="1190"/>
      <c r="H37" s="1191"/>
      <c r="I37" s="546" t="s">
        <v>746</v>
      </c>
      <c r="J37" s="547" t="s">
        <v>284</v>
      </c>
      <c r="K37" s="548" t="s">
        <v>284</v>
      </c>
      <c r="L37" s="538"/>
      <c r="M37" s="549" t="s">
        <v>550</v>
      </c>
    </row>
    <row r="38" spans="1:13" ht="13.5" customHeight="1" x14ac:dyDescent="0.2">
      <c r="A38" s="543"/>
      <c r="B38" s="544"/>
      <c r="C38" s="544"/>
      <c r="D38" s="545"/>
      <c r="E38" s="257"/>
      <c r="F38" s="258"/>
      <c r="G38" s="258"/>
      <c r="H38" s="259"/>
      <c r="I38" s="260"/>
      <c r="J38" s="531"/>
      <c r="K38" s="532"/>
      <c r="L38" s="533"/>
      <c r="M38" s="260"/>
    </row>
    <row r="39" spans="1:13" ht="42.5" customHeight="1" x14ac:dyDescent="0.2">
      <c r="A39" s="1193" t="s">
        <v>551</v>
      </c>
      <c r="B39" s="1194"/>
      <c r="C39" s="1194"/>
      <c r="D39" s="1195"/>
      <c r="E39" s="1189" t="s">
        <v>552</v>
      </c>
      <c r="F39" s="1190"/>
      <c r="G39" s="1190"/>
      <c r="H39" s="1191"/>
      <c r="I39" s="546" t="s">
        <v>747</v>
      </c>
      <c r="J39" s="547" t="s">
        <v>284</v>
      </c>
      <c r="K39" s="548" t="s">
        <v>284</v>
      </c>
      <c r="L39" s="538"/>
      <c r="M39" s="549" t="s">
        <v>553</v>
      </c>
    </row>
    <row r="40" spans="1:13" ht="13.5" customHeight="1" x14ac:dyDescent="0.2">
      <c r="A40" s="543"/>
      <c r="B40" s="544"/>
      <c r="C40" s="544"/>
      <c r="D40" s="545"/>
      <c r="E40" s="257"/>
      <c r="F40" s="258"/>
      <c r="G40" s="258"/>
      <c r="H40" s="259"/>
      <c r="I40" s="260"/>
      <c r="J40" s="531"/>
      <c r="K40" s="532"/>
      <c r="L40" s="533"/>
      <c r="M40" s="260"/>
    </row>
    <row r="41" spans="1:13" ht="42.5" customHeight="1" x14ac:dyDescent="0.2">
      <c r="A41" s="1163" t="s">
        <v>554</v>
      </c>
      <c r="B41" s="1164"/>
      <c r="C41" s="1164"/>
      <c r="D41" s="1165"/>
      <c r="E41" s="1166" t="s">
        <v>555</v>
      </c>
      <c r="F41" s="1167"/>
      <c r="G41" s="1167"/>
      <c r="H41" s="1168"/>
      <c r="I41" s="251" t="s">
        <v>748</v>
      </c>
      <c r="J41" s="431" t="s">
        <v>284</v>
      </c>
      <c r="K41" s="252" t="s">
        <v>284</v>
      </c>
      <c r="L41" s="433"/>
      <c r="M41" s="251" t="s">
        <v>556</v>
      </c>
    </row>
    <row r="42" spans="1:13" ht="13.5" customHeight="1" x14ac:dyDescent="0.2">
      <c r="A42" s="253"/>
      <c r="D42" s="255"/>
      <c r="E42" s="257"/>
      <c r="F42" s="258"/>
      <c r="G42" s="258"/>
      <c r="H42" s="259"/>
      <c r="I42" s="260"/>
      <c r="J42" s="531"/>
      <c r="K42" s="532"/>
      <c r="L42" s="533"/>
      <c r="M42" s="260"/>
    </row>
    <row r="43" spans="1:13" ht="43" customHeight="1" x14ac:dyDescent="0.2">
      <c r="A43" s="1178"/>
      <c r="B43" s="1179"/>
      <c r="C43" s="1179"/>
      <c r="D43" s="1180"/>
      <c r="E43" s="1166" t="s">
        <v>557</v>
      </c>
      <c r="F43" s="1167"/>
      <c r="G43" s="1167"/>
      <c r="H43" s="1168"/>
      <c r="I43" s="251"/>
      <c r="J43" s="431" t="s">
        <v>279</v>
      </c>
      <c r="K43" s="252" t="s">
        <v>279</v>
      </c>
      <c r="L43" s="433"/>
      <c r="M43" s="435"/>
    </row>
    <row r="44" spans="1:13" ht="13.5" customHeight="1" x14ac:dyDescent="0.2">
      <c r="A44" s="253"/>
      <c r="D44" s="255"/>
      <c r="E44" s="257"/>
      <c r="F44" s="258"/>
      <c r="G44" s="258"/>
      <c r="H44" s="259"/>
      <c r="I44" s="260"/>
      <c r="J44" s="531"/>
      <c r="K44" s="532"/>
      <c r="L44" s="533"/>
      <c r="M44" s="260"/>
    </row>
    <row r="45" spans="1:13" x14ac:dyDescent="0.2">
      <c r="A45" s="1178"/>
      <c r="B45" s="1179"/>
      <c r="C45" s="1179"/>
      <c r="D45" s="1180"/>
      <c r="E45" s="1166" t="s">
        <v>558</v>
      </c>
      <c r="F45" s="1167"/>
      <c r="G45" s="1167"/>
      <c r="H45" s="1168"/>
      <c r="I45" s="251"/>
      <c r="J45" s="431" t="s">
        <v>279</v>
      </c>
      <c r="K45" s="252" t="s">
        <v>279</v>
      </c>
      <c r="L45" s="433"/>
      <c r="M45" s="435"/>
    </row>
    <row r="46" spans="1:13" ht="13.5" customHeight="1" x14ac:dyDescent="0.2">
      <c r="A46" s="543"/>
      <c r="B46" s="544"/>
      <c r="C46" s="544"/>
      <c r="D46" s="545"/>
      <c r="E46" s="257"/>
      <c r="F46" s="258"/>
      <c r="G46" s="258"/>
      <c r="H46" s="259"/>
      <c r="I46" s="260"/>
      <c r="J46" s="531"/>
      <c r="K46" s="532"/>
      <c r="L46" s="533"/>
      <c r="M46" s="260"/>
    </row>
    <row r="47" spans="1:13" ht="27" customHeight="1" x14ac:dyDescent="0.2">
      <c r="A47" s="1163" t="s">
        <v>559</v>
      </c>
      <c r="B47" s="1164"/>
      <c r="C47" s="1164"/>
      <c r="D47" s="1165"/>
      <c r="E47" s="1166" t="s">
        <v>560</v>
      </c>
      <c r="F47" s="1167"/>
      <c r="G47" s="1167"/>
      <c r="H47" s="1168"/>
      <c r="I47" s="251" t="s">
        <v>749</v>
      </c>
      <c r="J47" s="431" t="s">
        <v>279</v>
      </c>
      <c r="K47" s="252" t="s">
        <v>279</v>
      </c>
      <c r="L47" s="433"/>
      <c r="M47" s="251" t="s">
        <v>561</v>
      </c>
    </row>
    <row r="48" spans="1:13" ht="13.5" customHeight="1" x14ac:dyDescent="0.2">
      <c r="A48" s="253"/>
      <c r="D48" s="255"/>
      <c r="E48" s="257"/>
      <c r="F48" s="258"/>
      <c r="G48" s="258"/>
      <c r="H48" s="259"/>
      <c r="I48" s="260"/>
      <c r="J48" s="531"/>
      <c r="K48" s="532"/>
      <c r="L48" s="533"/>
      <c r="M48" s="260"/>
    </row>
    <row r="49" spans="1:13" ht="27" customHeight="1" x14ac:dyDescent="0.2">
      <c r="A49" s="1178"/>
      <c r="B49" s="1179"/>
      <c r="C49" s="1179"/>
      <c r="D49" s="1180"/>
      <c r="E49" s="1166" t="s">
        <v>562</v>
      </c>
      <c r="F49" s="1167"/>
      <c r="G49" s="1167"/>
      <c r="H49" s="1168"/>
      <c r="I49" s="251"/>
      <c r="J49" s="431" t="s">
        <v>279</v>
      </c>
      <c r="K49" s="252" t="s">
        <v>279</v>
      </c>
      <c r="L49" s="433" t="s">
        <v>279</v>
      </c>
      <c r="M49" s="251"/>
    </row>
    <row r="50" spans="1:13" ht="13.5" customHeight="1" x14ac:dyDescent="0.2">
      <c r="A50" s="253"/>
      <c r="D50" s="255"/>
      <c r="E50" s="257"/>
      <c r="F50" s="258"/>
      <c r="G50" s="258"/>
      <c r="H50" s="259"/>
      <c r="I50" s="260"/>
      <c r="J50" s="531"/>
      <c r="K50" s="532"/>
      <c r="L50" s="533"/>
      <c r="M50" s="260"/>
    </row>
    <row r="51" spans="1:13" ht="27.5" customHeight="1" x14ac:dyDescent="0.2">
      <c r="A51" s="1178"/>
      <c r="B51" s="1179"/>
      <c r="C51" s="1179"/>
      <c r="D51" s="1180"/>
      <c r="E51" s="1166" t="s">
        <v>563</v>
      </c>
      <c r="F51" s="1167"/>
      <c r="G51" s="1167"/>
      <c r="H51" s="1168"/>
      <c r="I51" s="597"/>
      <c r="J51" s="594" t="s">
        <v>279</v>
      </c>
      <c r="K51" s="252" t="s">
        <v>279</v>
      </c>
      <c r="L51" s="595"/>
      <c r="M51" s="1214" t="s">
        <v>564</v>
      </c>
    </row>
    <row r="52" spans="1:13" ht="13.5" customHeight="1" x14ac:dyDescent="0.2">
      <c r="A52" s="253"/>
      <c r="D52" s="255"/>
      <c r="E52" s="534"/>
      <c r="F52" s="607" t="s">
        <v>534</v>
      </c>
      <c r="G52" s="607" t="s">
        <v>565</v>
      </c>
      <c r="H52" s="536"/>
      <c r="I52" s="261"/>
      <c r="J52" s="537"/>
      <c r="K52" s="608"/>
      <c r="L52" s="538"/>
      <c r="M52" s="1215"/>
    </row>
    <row r="53" spans="1:13" ht="13.5" customHeight="1" x14ac:dyDescent="0.2">
      <c r="A53" s="253"/>
      <c r="D53" s="255"/>
      <c r="E53" s="257"/>
      <c r="F53" s="258"/>
      <c r="G53" s="258"/>
      <c r="H53" s="259"/>
      <c r="I53" s="260"/>
      <c r="J53" s="531"/>
      <c r="K53" s="532"/>
      <c r="L53" s="533"/>
      <c r="M53" s="1235"/>
    </row>
    <row r="54" spans="1:13" ht="42" customHeight="1" x14ac:dyDescent="0.2">
      <c r="A54" s="1178"/>
      <c r="B54" s="1216"/>
      <c r="C54" s="1216"/>
      <c r="D54" s="1180"/>
      <c r="E54" s="1204" t="s">
        <v>566</v>
      </c>
      <c r="F54" s="1205"/>
      <c r="G54" s="1205"/>
      <c r="H54" s="1182"/>
      <c r="I54" s="596"/>
      <c r="J54" s="518" t="s">
        <v>279</v>
      </c>
      <c r="K54" s="609" t="s">
        <v>279</v>
      </c>
      <c r="L54" s="520" t="s">
        <v>279</v>
      </c>
      <c r="M54" s="596"/>
    </row>
    <row r="55" spans="1:13" ht="40.5" customHeight="1" x14ac:dyDescent="0.2">
      <c r="A55" s="253"/>
      <c r="D55" s="255"/>
      <c r="E55" s="551" t="s">
        <v>279</v>
      </c>
      <c r="F55" s="552" t="s">
        <v>567</v>
      </c>
      <c r="G55" s="1181" t="s">
        <v>568</v>
      </c>
      <c r="H55" s="1236"/>
      <c r="I55" s="261"/>
      <c r="J55" s="537"/>
      <c r="L55" s="538"/>
      <c r="M55" s="261"/>
    </row>
    <row r="56" spans="1:13" ht="67.5" customHeight="1" x14ac:dyDescent="0.2">
      <c r="A56" s="253"/>
      <c r="D56" s="255"/>
      <c r="E56" s="551" t="s">
        <v>279</v>
      </c>
      <c r="F56" s="552" t="s">
        <v>569</v>
      </c>
      <c r="G56" s="1181" t="s">
        <v>570</v>
      </c>
      <c r="H56" s="1236"/>
      <c r="I56" s="261"/>
      <c r="J56" s="537"/>
      <c r="L56" s="538"/>
      <c r="M56" s="261"/>
    </row>
    <row r="57" spans="1:13" ht="13.5" customHeight="1" x14ac:dyDescent="0.2">
      <c r="A57" s="1178"/>
      <c r="B57" s="1179"/>
      <c r="C57" s="1179"/>
      <c r="D57" s="1180"/>
      <c r="E57" s="551" t="s">
        <v>279</v>
      </c>
      <c r="F57" s="436" t="s">
        <v>571</v>
      </c>
      <c r="G57" s="1181" t="s">
        <v>572</v>
      </c>
      <c r="H57" s="1182"/>
      <c r="I57" s="435"/>
      <c r="J57" s="518"/>
      <c r="K57" s="519"/>
      <c r="L57" s="520"/>
      <c r="M57" s="435"/>
    </row>
    <row r="58" spans="1:13" ht="13.5" customHeight="1" x14ac:dyDescent="0.2">
      <c r="A58" s="253"/>
      <c r="D58" s="255"/>
      <c r="E58" s="577" t="s">
        <v>279</v>
      </c>
      <c r="F58" s="258" t="s">
        <v>573</v>
      </c>
      <c r="G58" s="1233" t="s">
        <v>574</v>
      </c>
      <c r="H58" s="1234"/>
      <c r="I58" s="260"/>
      <c r="J58" s="531"/>
      <c r="K58" s="532"/>
      <c r="L58" s="533"/>
      <c r="M58" s="260"/>
    </row>
    <row r="59" spans="1:13" ht="54" customHeight="1" x14ac:dyDescent="0.2">
      <c r="A59" s="1178"/>
      <c r="B59" s="1216"/>
      <c r="C59" s="1216"/>
      <c r="D59" s="1180"/>
      <c r="E59" s="551" t="s">
        <v>279</v>
      </c>
      <c r="F59" s="747" t="s">
        <v>575</v>
      </c>
      <c r="G59" s="1205" t="s">
        <v>576</v>
      </c>
      <c r="H59" s="1182"/>
      <c r="I59" s="745"/>
      <c r="J59" s="518"/>
      <c r="K59" s="609"/>
      <c r="L59" s="520"/>
      <c r="M59" s="745"/>
    </row>
    <row r="60" spans="1:13" x14ac:dyDescent="0.2">
      <c r="A60" s="438"/>
      <c r="B60" s="439"/>
      <c r="C60" s="439"/>
      <c r="D60" s="440"/>
      <c r="E60" s="551"/>
      <c r="F60" s="436"/>
      <c r="G60" s="436" t="s">
        <v>12</v>
      </c>
      <c r="H60" s="437" t="s">
        <v>577</v>
      </c>
      <c r="I60" s="435"/>
      <c r="J60" s="518"/>
      <c r="K60" s="519"/>
      <c r="L60" s="520"/>
      <c r="M60" s="435"/>
    </row>
    <row r="61" spans="1:13" x14ac:dyDescent="0.2">
      <c r="A61" s="438"/>
      <c r="B61" s="439"/>
      <c r="C61" s="439"/>
      <c r="D61" s="440"/>
      <c r="E61" s="551"/>
      <c r="F61" s="436"/>
      <c r="G61" s="436" t="s">
        <v>14</v>
      </c>
      <c r="H61" s="437" t="s">
        <v>578</v>
      </c>
      <c r="I61" s="435"/>
      <c r="J61" s="518"/>
      <c r="K61" s="519"/>
      <c r="L61" s="520"/>
      <c r="M61" s="435"/>
    </row>
    <row r="62" spans="1:13" ht="13.5" customHeight="1" x14ac:dyDescent="0.2">
      <c r="A62" s="253"/>
      <c r="D62" s="255"/>
      <c r="E62" s="257"/>
      <c r="F62" s="258"/>
      <c r="G62" s="258"/>
      <c r="H62" s="259"/>
      <c r="I62" s="260"/>
      <c r="J62" s="531"/>
      <c r="K62" s="532"/>
      <c r="L62" s="533"/>
      <c r="M62" s="260"/>
    </row>
    <row r="63" spans="1:13" ht="40.5" customHeight="1" x14ac:dyDescent="0.2">
      <c r="A63" s="1178"/>
      <c r="B63" s="1179"/>
      <c r="C63" s="1179"/>
      <c r="D63" s="1180"/>
      <c r="E63" s="1166" t="s">
        <v>579</v>
      </c>
      <c r="F63" s="1167"/>
      <c r="G63" s="1167"/>
      <c r="H63" s="1168"/>
      <c r="I63" s="251"/>
      <c r="J63" s="431" t="s">
        <v>279</v>
      </c>
      <c r="K63" s="252" t="s">
        <v>279</v>
      </c>
      <c r="L63" s="433" t="s">
        <v>279</v>
      </c>
      <c r="M63" s="251"/>
    </row>
    <row r="64" spans="1:13" ht="27" customHeight="1" x14ac:dyDescent="0.2">
      <c r="A64" s="1178"/>
      <c r="B64" s="1179"/>
      <c r="C64" s="1179"/>
      <c r="D64" s="1180"/>
      <c r="E64" s="256"/>
      <c r="F64" s="436" t="s">
        <v>534</v>
      </c>
      <c r="G64" s="1181" t="s">
        <v>580</v>
      </c>
      <c r="H64" s="1182"/>
      <c r="I64" s="435"/>
      <c r="J64" s="518"/>
      <c r="K64" s="519"/>
      <c r="L64" s="520"/>
      <c r="M64" s="435"/>
    </row>
    <row r="65" spans="1:13" ht="13.5" customHeight="1" x14ac:dyDescent="0.2">
      <c r="A65" s="1178"/>
      <c r="B65" s="1179"/>
      <c r="C65" s="1179"/>
      <c r="D65" s="1180"/>
      <c r="E65" s="256"/>
      <c r="F65" s="436" t="s">
        <v>534</v>
      </c>
      <c r="G65" s="1181" t="s">
        <v>581</v>
      </c>
      <c r="H65" s="1182"/>
      <c r="I65" s="435"/>
      <c r="J65" s="518"/>
      <c r="K65" s="519"/>
      <c r="L65" s="520"/>
      <c r="M65" s="435"/>
    </row>
    <row r="66" spans="1:13" ht="13.5" customHeight="1" x14ac:dyDescent="0.2">
      <c r="A66" s="253"/>
      <c r="D66" s="255"/>
      <c r="E66" s="257"/>
      <c r="F66" s="258"/>
      <c r="G66" s="258"/>
      <c r="H66" s="259"/>
      <c r="I66" s="260"/>
      <c r="J66" s="531"/>
      <c r="K66" s="532"/>
      <c r="L66" s="533"/>
      <c r="M66" s="260"/>
    </row>
    <row r="67" spans="1:13" ht="40.5" customHeight="1" x14ac:dyDescent="0.2">
      <c r="A67" s="1201"/>
      <c r="B67" s="1202"/>
      <c r="C67" s="1202"/>
      <c r="D67" s="1203"/>
      <c r="E67" s="1204" t="s">
        <v>582</v>
      </c>
      <c r="F67" s="1205"/>
      <c r="G67" s="1205"/>
      <c r="H67" s="1182"/>
      <c r="I67" s="806" t="s">
        <v>583</v>
      </c>
      <c r="J67" s="518" t="s">
        <v>279</v>
      </c>
      <c r="K67" s="609" t="s">
        <v>279</v>
      </c>
      <c r="L67" s="520" t="s">
        <v>279</v>
      </c>
      <c r="M67" s="806"/>
    </row>
    <row r="68" spans="1:13" ht="13.5" customHeight="1" x14ac:dyDescent="0.2">
      <c r="A68" s="253"/>
      <c r="D68" s="255"/>
      <c r="E68" s="257"/>
      <c r="F68" s="258"/>
      <c r="G68" s="258"/>
      <c r="H68" s="259"/>
      <c r="I68" s="260"/>
      <c r="J68" s="531"/>
      <c r="K68" s="532"/>
      <c r="L68" s="533"/>
      <c r="M68" s="260"/>
    </row>
    <row r="69" spans="1:13" ht="13.5" customHeight="1" x14ac:dyDescent="0.2">
      <c r="A69" s="1178"/>
      <c r="B69" s="1179"/>
      <c r="C69" s="1179"/>
      <c r="D69" s="1180"/>
      <c r="E69" s="1166" t="s">
        <v>584</v>
      </c>
      <c r="F69" s="1167"/>
      <c r="G69" s="1167"/>
      <c r="H69" s="1168"/>
      <c r="I69" s="1214" t="s">
        <v>585</v>
      </c>
      <c r="J69" s="431" t="s">
        <v>279</v>
      </c>
      <c r="K69" s="252" t="s">
        <v>279</v>
      </c>
      <c r="L69" s="433" t="s">
        <v>279</v>
      </c>
      <c r="M69" s="251" t="s">
        <v>586</v>
      </c>
    </row>
    <row r="70" spans="1:13" ht="27" customHeight="1" x14ac:dyDescent="0.2">
      <c r="A70" s="1178"/>
      <c r="B70" s="1179"/>
      <c r="C70" s="1179"/>
      <c r="D70" s="1180"/>
      <c r="E70" s="256" t="s">
        <v>279</v>
      </c>
      <c r="F70" s="1181" t="s">
        <v>587</v>
      </c>
      <c r="G70" s="1181"/>
      <c r="H70" s="1182"/>
      <c r="I70" s="1215"/>
      <c r="J70" s="518"/>
      <c r="K70" s="519"/>
      <c r="L70" s="520"/>
      <c r="M70" s="435" t="s">
        <v>588</v>
      </c>
    </row>
    <row r="71" spans="1:13" ht="40.5" customHeight="1" x14ac:dyDescent="0.2">
      <c r="A71" s="1178"/>
      <c r="B71" s="1179"/>
      <c r="C71" s="1179"/>
      <c r="D71" s="1180"/>
      <c r="E71" s="256" t="s">
        <v>279</v>
      </c>
      <c r="F71" s="1181" t="s">
        <v>589</v>
      </c>
      <c r="G71" s="1181"/>
      <c r="H71" s="1182"/>
      <c r="I71" s="1215"/>
      <c r="J71" s="518"/>
      <c r="K71" s="519"/>
      <c r="L71" s="520"/>
      <c r="M71" s="435"/>
    </row>
    <row r="72" spans="1:13" ht="40.5" customHeight="1" x14ac:dyDescent="0.2">
      <c r="A72" s="1178"/>
      <c r="B72" s="1179"/>
      <c r="C72" s="1179"/>
      <c r="D72" s="1180"/>
      <c r="E72" s="256" t="s">
        <v>279</v>
      </c>
      <c r="F72" s="1181" t="s">
        <v>590</v>
      </c>
      <c r="G72" s="1181"/>
      <c r="H72" s="1182"/>
      <c r="I72" s="1215"/>
      <c r="J72" s="518"/>
      <c r="K72" s="519"/>
      <c r="L72" s="520"/>
      <c r="M72" s="435"/>
    </row>
    <row r="73" spans="1:13" ht="27" customHeight="1" x14ac:dyDescent="0.2">
      <c r="A73" s="1178"/>
      <c r="B73" s="1179"/>
      <c r="C73" s="1179"/>
      <c r="D73" s="1180"/>
      <c r="E73" s="553" t="s">
        <v>279</v>
      </c>
      <c r="F73" s="1230" t="s">
        <v>591</v>
      </c>
      <c r="G73" s="1230"/>
      <c r="H73" s="1231"/>
      <c r="I73" s="554"/>
      <c r="J73" s="432"/>
      <c r="K73" s="555"/>
      <c r="L73" s="434"/>
      <c r="M73" s="554"/>
    </row>
    <row r="74" spans="1:13" ht="67.5" customHeight="1" x14ac:dyDescent="0.2">
      <c r="A74" s="1178"/>
      <c r="B74" s="1179"/>
      <c r="C74" s="1179"/>
      <c r="D74" s="1180"/>
      <c r="E74" s="256" t="s">
        <v>279</v>
      </c>
      <c r="F74" s="1181" t="s">
        <v>592</v>
      </c>
      <c r="G74" s="1181"/>
      <c r="H74" s="1182"/>
      <c r="I74" s="435"/>
      <c r="J74" s="518"/>
      <c r="K74" s="519"/>
      <c r="L74" s="520"/>
      <c r="M74" s="435"/>
    </row>
    <row r="75" spans="1:13" ht="40.5" customHeight="1" x14ac:dyDescent="0.2">
      <c r="A75" s="438"/>
      <c r="B75" s="439"/>
      <c r="C75" s="439"/>
      <c r="D75" s="440"/>
      <c r="E75" s="256" t="s">
        <v>279</v>
      </c>
      <c r="F75" s="1181" t="s">
        <v>593</v>
      </c>
      <c r="G75" s="1232"/>
      <c r="H75" s="1229"/>
      <c r="I75" s="435"/>
      <c r="J75" s="518"/>
      <c r="K75" s="519"/>
      <c r="L75" s="520"/>
      <c r="M75" s="435"/>
    </row>
    <row r="76" spans="1:13" ht="13.5" customHeight="1" x14ac:dyDescent="0.2">
      <c r="A76" s="253"/>
      <c r="D76" s="255"/>
      <c r="E76" s="257"/>
      <c r="F76" s="258"/>
      <c r="G76" s="258"/>
      <c r="H76" s="259"/>
      <c r="I76" s="260"/>
      <c r="J76" s="531"/>
      <c r="K76" s="532"/>
      <c r="L76" s="533"/>
      <c r="M76" s="260"/>
    </row>
    <row r="77" spans="1:13" ht="27" customHeight="1" x14ac:dyDescent="0.2">
      <c r="A77" s="1178"/>
      <c r="B77" s="1179"/>
      <c r="C77" s="1179"/>
      <c r="D77" s="1180"/>
      <c r="E77" s="1204" t="s">
        <v>594</v>
      </c>
      <c r="F77" s="1181"/>
      <c r="G77" s="1181"/>
      <c r="H77" s="1182"/>
      <c r="I77" s="1215" t="s">
        <v>595</v>
      </c>
      <c r="J77" s="518" t="s">
        <v>279</v>
      </c>
      <c r="K77" s="519" t="s">
        <v>279</v>
      </c>
      <c r="L77" s="520"/>
      <c r="M77" s="435"/>
    </row>
    <row r="78" spans="1:13" ht="13.5" customHeight="1" x14ac:dyDescent="0.2">
      <c r="A78" s="1178"/>
      <c r="B78" s="1179"/>
      <c r="C78" s="1179"/>
      <c r="D78" s="1180"/>
      <c r="E78" s="256"/>
      <c r="F78" s="436" t="s">
        <v>534</v>
      </c>
      <c r="G78" s="1181" t="s">
        <v>596</v>
      </c>
      <c r="H78" s="1182"/>
      <c r="I78" s="1215"/>
      <c r="J78" s="518"/>
      <c r="K78" s="519"/>
      <c r="L78" s="520"/>
      <c r="M78" s="435"/>
    </row>
    <row r="79" spans="1:13" ht="13.5" customHeight="1" x14ac:dyDescent="0.2">
      <c r="A79" s="253"/>
      <c r="D79" s="255"/>
      <c r="E79" s="257"/>
      <c r="F79" s="258"/>
      <c r="G79" s="258"/>
      <c r="H79" s="259"/>
      <c r="I79" s="260"/>
      <c r="J79" s="531"/>
      <c r="K79" s="532"/>
      <c r="L79" s="533"/>
      <c r="M79" s="260"/>
    </row>
    <row r="80" spans="1:13" ht="27" customHeight="1" x14ac:dyDescent="0.2">
      <c r="A80" s="253"/>
      <c r="D80" s="255"/>
      <c r="E80" s="1226" t="s">
        <v>597</v>
      </c>
      <c r="F80" s="1227"/>
      <c r="G80" s="1227"/>
      <c r="H80" s="1228"/>
      <c r="I80" s="546" t="s">
        <v>598</v>
      </c>
      <c r="J80" s="518" t="s">
        <v>279</v>
      </c>
      <c r="K80" s="519" t="s">
        <v>279</v>
      </c>
      <c r="L80" s="538"/>
      <c r="M80" s="261"/>
    </row>
    <row r="81" spans="1:13" ht="13.5" customHeight="1" x14ac:dyDescent="0.2">
      <c r="A81" s="253"/>
      <c r="D81" s="255"/>
      <c r="E81" s="257"/>
      <c r="F81" s="258"/>
      <c r="G81" s="258"/>
      <c r="H81" s="259"/>
      <c r="I81" s="260"/>
      <c r="J81" s="531"/>
      <c r="K81" s="532"/>
      <c r="L81" s="533"/>
      <c r="M81" s="260"/>
    </row>
    <row r="82" spans="1:13" x14ac:dyDescent="0.2">
      <c r="A82" s="253"/>
      <c r="D82" s="255"/>
      <c r="E82" s="1226" t="s">
        <v>599</v>
      </c>
      <c r="F82" s="1227"/>
      <c r="G82" s="1227"/>
      <c r="H82" s="1228"/>
      <c r="I82" s="546"/>
      <c r="J82" s="518" t="s">
        <v>279</v>
      </c>
      <c r="K82" s="519" t="s">
        <v>279</v>
      </c>
      <c r="L82" s="538"/>
      <c r="M82" s="261"/>
    </row>
    <row r="83" spans="1:13" ht="13.5" customHeight="1" x14ac:dyDescent="0.2">
      <c r="A83" s="543"/>
      <c r="B83" s="544"/>
      <c r="C83" s="544"/>
      <c r="D83" s="545"/>
      <c r="E83" s="257"/>
      <c r="F83" s="258"/>
      <c r="G83" s="258"/>
      <c r="H83" s="259"/>
      <c r="I83" s="260"/>
      <c r="J83" s="531"/>
      <c r="K83" s="532"/>
      <c r="L83" s="533"/>
      <c r="M83" s="260"/>
    </row>
    <row r="84" spans="1:13" ht="41.5" customHeight="1" x14ac:dyDescent="0.2">
      <c r="A84" s="1271" t="s">
        <v>765</v>
      </c>
      <c r="B84" s="1272"/>
      <c r="C84" s="1272"/>
      <c r="D84" s="1273"/>
      <c r="E84" s="1274" t="s">
        <v>762</v>
      </c>
      <c r="F84" s="1275"/>
      <c r="G84" s="1275"/>
      <c r="H84" s="1276"/>
      <c r="I84" s="640" t="s">
        <v>766</v>
      </c>
      <c r="J84" s="637" t="s">
        <v>279</v>
      </c>
      <c r="K84" s="664" t="s">
        <v>279</v>
      </c>
      <c r="L84" s="639"/>
      <c r="M84" s="640" t="s">
        <v>714</v>
      </c>
    </row>
    <row r="85" spans="1:13" ht="13.5" customHeight="1" x14ac:dyDescent="0.2">
      <c r="A85" s="625"/>
      <c r="B85" s="626"/>
      <c r="C85" s="626"/>
      <c r="D85" s="627"/>
      <c r="E85" s="628"/>
      <c r="F85" s="629"/>
      <c r="G85" s="629"/>
      <c r="H85" s="630"/>
      <c r="I85" s="631"/>
      <c r="J85" s="632"/>
      <c r="K85" s="633"/>
      <c r="L85" s="634"/>
      <c r="M85" s="635"/>
    </row>
    <row r="86" spans="1:13" ht="41.25" customHeight="1" x14ac:dyDescent="0.2">
      <c r="A86" s="1271"/>
      <c r="B86" s="1277"/>
      <c r="C86" s="1277"/>
      <c r="D86" s="1273"/>
      <c r="E86" s="1274" t="s">
        <v>763</v>
      </c>
      <c r="F86" s="1278"/>
      <c r="G86" s="1278"/>
      <c r="H86" s="1276"/>
      <c r="I86" s="636"/>
      <c r="J86" s="637" t="s">
        <v>279</v>
      </c>
      <c r="K86" s="638" t="s">
        <v>279</v>
      </c>
      <c r="L86" s="639" t="s">
        <v>279</v>
      </c>
      <c r="M86" s="640" t="s">
        <v>764</v>
      </c>
    </row>
    <row r="87" spans="1:13" ht="13.5" customHeight="1" x14ac:dyDescent="0.2">
      <c r="A87" s="749"/>
      <c r="B87" s="750"/>
      <c r="C87" s="750"/>
      <c r="D87" s="751"/>
      <c r="E87" s="752"/>
      <c r="F87" s="753"/>
      <c r="G87" s="753"/>
      <c r="H87" s="754"/>
      <c r="I87" s="636"/>
      <c r="J87" s="637"/>
      <c r="K87" s="664"/>
      <c r="L87" s="639"/>
      <c r="M87" s="640"/>
    </row>
    <row r="88" spans="1:13" ht="67.5" customHeight="1" x14ac:dyDescent="0.2">
      <c r="A88" s="1163" t="s">
        <v>600</v>
      </c>
      <c r="B88" s="1164"/>
      <c r="C88" s="1164"/>
      <c r="D88" s="1165"/>
      <c r="E88" s="1166" t="s">
        <v>601</v>
      </c>
      <c r="F88" s="1167"/>
      <c r="G88" s="1167"/>
      <c r="H88" s="1168"/>
      <c r="I88" s="748" t="s">
        <v>750</v>
      </c>
      <c r="J88" s="741" t="s">
        <v>279</v>
      </c>
      <c r="K88" s="252" t="s">
        <v>279</v>
      </c>
      <c r="L88" s="744"/>
      <c r="M88" s="1217" t="s">
        <v>602</v>
      </c>
    </row>
    <row r="89" spans="1:13" ht="27" customHeight="1" x14ac:dyDescent="0.2">
      <c r="A89" s="1178"/>
      <c r="B89" s="1216"/>
      <c r="C89" s="1216"/>
      <c r="D89" s="1180"/>
      <c r="E89" s="740"/>
      <c r="F89" s="747" t="s">
        <v>534</v>
      </c>
      <c r="G89" s="1205" t="s">
        <v>603</v>
      </c>
      <c r="H89" s="1182"/>
      <c r="I89" s="745"/>
      <c r="J89" s="518"/>
      <c r="K89" s="609"/>
      <c r="L89" s="520"/>
      <c r="M89" s="1218"/>
    </row>
    <row r="90" spans="1:13" ht="27" customHeight="1" x14ac:dyDescent="0.2">
      <c r="A90" s="738"/>
      <c r="B90" s="746"/>
      <c r="C90" s="746"/>
      <c r="D90" s="739"/>
      <c r="E90" s="740"/>
      <c r="F90" s="747" t="s">
        <v>534</v>
      </c>
      <c r="G90" s="1205" t="s">
        <v>604</v>
      </c>
      <c r="H90" s="1229"/>
      <c r="I90" s="745"/>
      <c r="J90" s="518"/>
      <c r="K90" s="609"/>
      <c r="L90" s="520"/>
      <c r="M90" s="1218"/>
    </row>
    <row r="91" spans="1:13" ht="81" customHeight="1" x14ac:dyDescent="0.2">
      <c r="A91" s="438"/>
      <c r="B91" s="439"/>
      <c r="C91" s="439"/>
      <c r="D91" s="440"/>
      <c r="E91" s="256"/>
      <c r="F91" s="436" t="s">
        <v>534</v>
      </c>
      <c r="G91" s="1181" t="s">
        <v>605</v>
      </c>
      <c r="H91" s="1182"/>
      <c r="I91" s="435"/>
      <c r="J91" s="518"/>
      <c r="K91" s="519"/>
      <c r="L91" s="520"/>
      <c r="M91" s="656"/>
    </row>
    <row r="92" spans="1:13" ht="13.5" customHeight="1" x14ac:dyDescent="0.2">
      <c r="A92" s="253"/>
      <c r="D92" s="255"/>
      <c r="E92" s="257"/>
      <c r="F92" s="258"/>
      <c r="G92" s="258"/>
      <c r="H92" s="259"/>
      <c r="I92" s="260"/>
      <c r="J92" s="531"/>
      <c r="K92" s="532"/>
      <c r="L92" s="533"/>
      <c r="M92" s="656"/>
    </row>
    <row r="93" spans="1:13" ht="40.5" customHeight="1" x14ac:dyDescent="0.2">
      <c r="A93" s="1178"/>
      <c r="B93" s="1179"/>
      <c r="C93" s="1179"/>
      <c r="D93" s="1180"/>
      <c r="E93" s="1166" t="s">
        <v>606</v>
      </c>
      <c r="F93" s="1167"/>
      <c r="G93" s="1167"/>
      <c r="H93" s="1168"/>
      <c r="I93" s="251"/>
      <c r="J93" s="431" t="s">
        <v>279</v>
      </c>
      <c r="K93" s="252" t="s">
        <v>279</v>
      </c>
      <c r="L93" s="433"/>
      <c r="M93" s="655"/>
    </row>
    <row r="94" spans="1:13" ht="13.5" customHeight="1" x14ac:dyDescent="0.2">
      <c r="A94" s="253"/>
      <c r="D94" s="255"/>
      <c r="E94" s="257"/>
      <c r="F94" s="258"/>
      <c r="G94" s="258"/>
      <c r="H94" s="259"/>
      <c r="I94" s="260"/>
      <c r="J94" s="531"/>
      <c r="K94" s="532"/>
      <c r="L94" s="533"/>
      <c r="M94" s="260"/>
    </row>
    <row r="95" spans="1:13" ht="41.25" customHeight="1" x14ac:dyDescent="0.2">
      <c r="A95" s="1201"/>
      <c r="B95" s="1202"/>
      <c r="C95" s="1202"/>
      <c r="D95" s="1203"/>
      <c r="E95" s="1204" t="s">
        <v>607</v>
      </c>
      <c r="F95" s="1205"/>
      <c r="G95" s="1205"/>
      <c r="H95" s="1182"/>
      <c r="I95" s="806" t="s">
        <v>608</v>
      </c>
      <c r="J95" s="518" t="s">
        <v>279</v>
      </c>
      <c r="K95" s="609" t="s">
        <v>279</v>
      </c>
      <c r="L95" s="520"/>
      <c r="M95" s="806"/>
    </row>
    <row r="96" spans="1:13" ht="13.5" customHeight="1" x14ac:dyDescent="0.2">
      <c r="A96" s="253"/>
      <c r="D96" s="255"/>
      <c r="E96" s="257"/>
      <c r="F96" s="258"/>
      <c r="G96" s="258"/>
      <c r="H96" s="259"/>
      <c r="I96" s="260"/>
      <c r="J96" s="531"/>
      <c r="K96" s="532"/>
      <c r="L96" s="533"/>
      <c r="M96" s="260"/>
    </row>
    <row r="97" spans="1:13" ht="66.5" customHeight="1" x14ac:dyDescent="0.2">
      <c r="A97" s="641"/>
      <c r="B97" s="250"/>
      <c r="C97" s="250"/>
      <c r="D97" s="642"/>
      <c r="E97" s="1279" t="s">
        <v>767</v>
      </c>
      <c r="F97" s="1280"/>
      <c r="G97" s="1280"/>
      <c r="H97" s="1281"/>
      <c r="I97" s="643"/>
      <c r="J97" s="644" t="s">
        <v>279</v>
      </c>
      <c r="K97" s="645" t="s">
        <v>279</v>
      </c>
      <c r="L97" s="646"/>
      <c r="M97" s="643"/>
    </row>
    <row r="98" spans="1:13" ht="13.5" customHeight="1" x14ac:dyDescent="0.2">
      <c r="A98" s="641"/>
      <c r="B98" s="250"/>
      <c r="C98" s="250"/>
      <c r="D98" s="642"/>
      <c r="E98" s="647"/>
      <c r="F98" s="648"/>
      <c r="G98" s="648"/>
      <c r="H98" s="649"/>
      <c r="I98" s="643"/>
      <c r="J98" s="650"/>
      <c r="K98" s="249"/>
      <c r="L98" s="646"/>
      <c r="M98" s="643"/>
    </row>
    <row r="99" spans="1:13" ht="27" customHeight="1" x14ac:dyDescent="0.2">
      <c r="A99" s="1178"/>
      <c r="B99" s="1179"/>
      <c r="C99" s="1179"/>
      <c r="D99" s="1180"/>
      <c r="E99" s="1166" t="s">
        <v>609</v>
      </c>
      <c r="F99" s="1167"/>
      <c r="G99" s="1167"/>
      <c r="H99" s="1168"/>
      <c r="I99" s="251"/>
      <c r="J99" s="431" t="s">
        <v>279</v>
      </c>
      <c r="K99" s="252" t="s">
        <v>279</v>
      </c>
      <c r="L99" s="433"/>
      <c r="M99" s="251"/>
    </row>
    <row r="100" spans="1:13" ht="13.5" customHeight="1" x14ac:dyDescent="0.2">
      <c r="A100" s="253"/>
      <c r="D100" s="255"/>
      <c r="E100" s="257"/>
      <c r="F100" s="258"/>
      <c r="G100" s="258"/>
      <c r="H100" s="259"/>
      <c r="I100" s="260"/>
      <c r="J100" s="531"/>
      <c r="K100" s="532"/>
      <c r="L100" s="533"/>
      <c r="M100" s="260"/>
    </row>
    <row r="101" spans="1:13" ht="27" customHeight="1" x14ac:dyDescent="0.2">
      <c r="A101" s="1178"/>
      <c r="B101" s="1179"/>
      <c r="C101" s="1179"/>
      <c r="D101" s="1180"/>
      <c r="E101" s="1166" t="s">
        <v>610</v>
      </c>
      <c r="F101" s="1167"/>
      <c r="G101" s="1167"/>
      <c r="H101" s="1168"/>
      <c r="I101" s="251"/>
      <c r="J101" s="431" t="s">
        <v>279</v>
      </c>
      <c r="K101" s="252" t="s">
        <v>279</v>
      </c>
      <c r="L101" s="433"/>
      <c r="M101" s="251"/>
    </row>
    <row r="102" spans="1:13" ht="13.5" customHeight="1" x14ac:dyDescent="0.2">
      <c r="A102" s="253"/>
      <c r="D102" s="255"/>
      <c r="E102" s="534"/>
      <c r="F102" s="535"/>
      <c r="G102" s="535"/>
      <c r="H102" s="536"/>
      <c r="I102" s="261"/>
      <c r="J102" s="537"/>
      <c r="L102" s="538"/>
      <c r="M102" s="261"/>
    </row>
    <row r="103" spans="1:13" ht="49.5" customHeight="1" x14ac:dyDescent="0.2">
      <c r="A103" s="1193" t="s">
        <v>611</v>
      </c>
      <c r="B103" s="1194"/>
      <c r="C103" s="1194"/>
      <c r="D103" s="1195"/>
      <c r="E103" s="1189" t="s">
        <v>612</v>
      </c>
      <c r="F103" s="1190"/>
      <c r="G103" s="1190"/>
      <c r="H103" s="1191"/>
      <c r="I103" s="559" t="s">
        <v>751</v>
      </c>
      <c r="J103" s="540" t="s">
        <v>284</v>
      </c>
      <c r="K103" s="541" t="s">
        <v>284</v>
      </c>
      <c r="L103" s="542"/>
      <c r="M103" s="556" t="s">
        <v>613</v>
      </c>
    </row>
    <row r="104" spans="1:13" ht="13.5" customHeight="1" x14ac:dyDescent="0.2">
      <c r="A104" s="253"/>
      <c r="D104" s="255"/>
      <c r="E104" s="257"/>
      <c r="F104" s="258"/>
      <c r="G104" s="258"/>
      <c r="H104" s="259"/>
      <c r="I104" s="260"/>
      <c r="J104" s="531"/>
      <c r="K104" s="532"/>
      <c r="L104" s="533"/>
      <c r="M104" s="260"/>
    </row>
    <row r="105" spans="1:13" ht="14" customHeight="1" x14ac:dyDescent="0.2">
      <c r="A105" s="253"/>
      <c r="D105" s="255"/>
      <c r="E105" s="1189" t="s">
        <v>614</v>
      </c>
      <c r="F105" s="1190"/>
      <c r="G105" s="1190"/>
      <c r="H105" s="1191"/>
      <c r="I105" s="261"/>
      <c r="J105" s="547" t="s">
        <v>284</v>
      </c>
      <c r="K105" s="548" t="s">
        <v>284</v>
      </c>
      <c r="L105" s="538"/>
      <c r="M105" s="261"/>
    </row>
    <row r="106" spans="1:13" ht="13.5" customHeight="1" x14ac:dyDescent="0.2">
      <c r="A106" s="543"/>
      <c r="B106" s="544"/>
      <c r="C106" s="544"/>
      <c r="D106" s="545"/>
      <c r="E106" s="257"/>
      <c r="F106" s="258"/>
      <c r="G106" s="258"/>
      <c r="H106" s="259"/>
      <c r="I106" s="260"/>
      <c r="J106" s="531"/>
      <c r="K106" s="532"/>
      <c r="L106" s="533"/>
      <c r="M106" s="260"/>
    </row>
    <row r="107" spans="1:13" ht="16.5" customHeight="1" x14ac:dyDescent="0.2">
      <c r="A107" s="1284" t="s">
        <v>586</v>
      </c>
      <c r="B107" s="1285"/>
      <c r="C107" s="1285"/>
      <c r="D107" s="1286"/>
      <c r="E107" s="1287" t="s">
        <v>615</v>
      </c>
      <c r="F107" s="1288"/>
      <c r="G107" s="1288"/>
      <c r="H107" s="1289"/>
      <c r="I107" s="261" t="s">
        <v>752</v>
      </c>
      <c r="J107" s="537" t="s">
        <v>284</v>
      </c>
      <c r="K107" s="608" t="s">
        <v>284</v>
      </c>
      <c r="L107" s="538"/>
      <c r="M107" s="261" t="s">
        <v>586</v>
      </c>
    </row>
    <row r="108" spans="1:13" ht="13.5" customHeight="1" x14ac:dyDescent="0.2">
      <c r="A108" s="253"/>
      <c r="D108" s="255"/>
      <c r="E108" s="534" t="s">
        <v>279</v>
      </c>
      <c r="F108" s="1172" t="s">
        <v>616</v>
      </c>
      <c r="G108" s="1172"/>
      <c r="H108" s="1173"/>
      <c r="I108" s="261"/>
      <c r="J108" s="537"/>
      <c r="L108" s="538"/>
      <c r="M108" s="261"/>
    </row>
    <row r="109" spans="1:13" ht="13.5" customHeight="1" x14ac:dyDescent="0.2">
      <c r="A109" s="253"/>
      <c r="D109" s="255"/>
      <c r="E109" s="534" t="s">
        <v>279</v>
      </c>
      <c r="F109" s="1172" t="s">
        <v>617</v>
      </c>
      <c r="G109" s="1172"/>
      <c r="H109" s="1173"/>
      <c r="I109" s="261"/>
      <c r="J109" s="537"/>
      <c r="L109" s="538"/>
      <c r="M109" s="261"/>
    </row>
    <row r="110" spans="1:13" ht="13.5" customHeight="1" x14ac:dyDescent="0.2">
      <c r="A110" s="253"/>
      <c r="D110" s="255"/>
      <c r="E110" s="534" t="s">
        <v>279</v>
      </c>
      <c r="F110" s="1172" t="s">
        <v>618</v>
      </c>
      <c r="G110" s="1172"/>
      <c r="H110" s="1173"/>
      <c r="I110" s="261"/>
      <c r="J110" s="537"/>
      <c r="L110" s="538"/>
      <c r="M110" s="261"/>
    </row>
    <row r="111" spans="1:13" ht="13.5" customHeight="1" x14ac:dyDescent="0.2">
      <c r="A111" s="253"/>
      <c r="D111" s="255"/>
      <c r="E111" s="534" t="s">
        <v>279</v>
      </c>
      <c r="F111" s="1172" t="s">
        <v>619</v>
      </c>
      <c r="G111" s="1172"/>
      <c r="H111" s="1173"/>
      <c r="I111" s="261"/>
      <c r="J111" s="537"/>
      <c r="L111" s="538"/>
      <c r="M111" s="261"/>
    </row>
    <row r="112" spans="1:13" ht="28.5" customHeight="1" x14ac:dyDescent="0.2">
      <c r="A112" s="253"/>
      <c r="D112" s="255"/>
      <c r="E112" s="551" t="s">
        <v>279</v>
      </c>
      <c r="F112" s="1174" t="s">
        <v>620</v>
      </c>
      <c r="G112" s="1174"/>
      <c r="H112" s="1175"/>
      <c r="I112" s="261"/>
      <c r="J112" s="537"/>
      <c r="L112" s="538"/>
      <c r="M112" s="261"/>
    </row>
    <row r="113" spans="1:13" ht="13.5" customHeight="1" x14ac:dyDescent="0.2">
      <c r="A113" s="253"/>
      <c r="D113" s="255"/>
      <c r="E113" s="534" t="s">
        <v>279</v>
      </c>
      <c r="F113" s="1172" t="s">
        <v>621</v>
      </c>
      <c r="G113" s="1172"/>
      <c r="H113" s="1173"/>
      <c r="I113" s="261"/>
      <c r="J113" s="537"/>
      <c r="L113" s="538"/>
      <c r="M113" s="261"/>
    </row>
    <row r="114" spans="1:13" ht="13.5" customHeight="1" x14ac:dyDescent="0.2">
      <c r="A114" s="253"/>
      <c r="D114" s="255"/>
      <c r="E114" s="534" t="s">
        <v>279</v>
      </c>
      <c r="F114" s="1172" t="s">
        <v>622</v>
      </c>
      <c r="G114" s="1172"/>
      <c r="H114" s="1173"/>
      <c r="I114" s="261"/>
      <c r="J114" s="537"/>
      <c r="L114" s="538"/>
      <c r="M114" s="261"/>
    </row>
    <row r="115" spans="1:13" ht="13.5" customHeight="1" x14ac:dyDescent="0.2">
      <c r="A115" s="253"/>
      <c r="D115" s="255"/>
      <c r="E115" s="534" t="s">
        <v>279</v>
      </c>
      <c r="F115" s="1282" t="s">
        <v>623</v>
      </c>
      <c r="G115" s="1282"/>
      <c r="H115" s="1283"/>
      <c r="I115" s="261"/>
      <c r="J115" s="537"/>
      <c r="L115" s="538"/>
      <c r="M115" s="261"/>
    </row>
    <row r="116" spans="1:13" ht="13.5" customHeight="1" x14ac:dyDescent="0.2">
      <c r="A116" s="253"/>
      <c r="D116" s="255"/>
      <c r="E116" s="534" t="s">
        <v>279</v>
      </c>
      <c r="F116" s="1172" t="s">
        <v>624</v>
      </c>
      <c r="G116" s="1172"/>
      <c r="H116" s="1173"/>
      <c r="I116" s="261"/>
      <c r="J116" s="537"/>
      <c r="L116" s="538"/>
      <c r="M116" s="261"/>
    </row>
    <row r="117" spans="1:13" ht="13.5" customHeight="1" x14ac:dyDescent="0.2">
      <c r="A117" s="253"/>
      <c r="D117" s="255"/>
      <c r="E117" s="534" t="s">
        <v>279</v>
      </c>
      <c r="F117" s="1172" t="s">
        <v>625</v>
      </c>
      <c r="G117" s="1172"/>
      <c r="H117" s="1173"/>
      <c r="I117" s="261"/>
      <c r="J117" s="537"/>
      <c r="L117" s="538"/>
      <c r="M117" s="261"/>
    </row>
    <row r="118" spans="1:13" ht="13.5" customHeight="1" x14ac:dyDescent="0.2">
      <c r="A118" s="543"/>
      <c r="B118" s="544"/>
      <c r="C118" s="544"/>
      <c r="D118" s="545"/>
      <c r="E118" s="257"/>
      <c r="F118" s="258"/>
      <c r="G118" s="258"/>
      <c r="H118" s="259"/>
      <c r="I118" s="260"/>
      <c r="J118" s="531"/>
      <c r="K118" s="532"/>
      <c r="L118" s="533"/>
      <c r="M118" s="260"/>
    </row>
    <row r="119" spans="1:13" ht="81" customHeight="1" x14ac:dyDescent="0.2">
      <c r="A119" s="1163" t="s">
        <v>626</v>
      </c>
      <c r="B119" s="1164"/>
      <c r="C119" s="1164"/>
      <c r="D119" s="1165"/>
      <c r="E119" s="1166" t="s">
        <v>627</v>
      </c>
      <c r="F119" s="1167"/>
      <c r="G119" s="1167"/>
      <c r="H119" s="1168"/>
      <c r="I119" s="748" t="s">
        <v>753</v>
      </c>
      <c r="J119" s="741" t="s">
        <v>279</v>
      </c>
      <c r="K119" s="252" t="s">
        <v>279</v>
      </c>
      <c r="L119" s="744"/>
      <c r="M119" s="408" t="s">
        <v>628</v>
      </c>
    </row>
    <row r="120" spans="1:13" ht="13.5" customHeight="1" x14ac:dyDescent="0.2">
      <c r="A120" s="253"/>
      <c r="D120" s="255"/>
      <c r="E120" s="257"/>
      <c r="F120" s="258"/>
      <c r="G120" s="258"/>
      <c r="H120" s="259"/>
      <c r="I120" s="260"/>
      <c r="J120" s="531"/>
      <c r="K120" s="532"/>
      <c r="L120" s="533"/>
      <c r="M120" s="260"/>
    </row>
    <row r="121" spans="1:13" ht="27" customHeight="1" x14ac:dyDescent="0.2">
      <c r="A121" s="1178"/>
      <c r="B121" s="1179"/>
      <c r="C121" s="1179"/>
      <c r="D121" s="1180"/>
      <c r="E121" s="1204" t="s">
        <v>629</v>
      </c>
      <c r="F121" s="1181"/>
      <c r="G121" s="1181"/>
      <c r="H121" s="1182"/>
      <c r="I121" s="435"/>
      <c r="J121" s="518" t="s">
        <v>279</v>
      </c>
      <c r="K121" s="519" t="s">
        <v>279</v>
      </c>
      <c r="L121" s="520"/>
      <c r="M121" s="435"/>
    </row>
    <row r="122" spans="1:13" ht="13.5" customHeight="1" x14ac:dyDescent="0.2">
      <c r="A122" s="253"/>
      <c r="D122" s="255"/>
      <c r="E122" s="257"/>
      <c r="F122" s="258"/>
      <c r="G122" s="258"/>
      <c r="H122" s="259"/>
      <c r="I122" s="260"/>
      <c r="J122" s="531"/>
      <c r="K122" s="532"/>
      <c r="L122" s="533"/>
      <c r="M122" s="260"/>
    </row>
    <row r="123" spans="1:13" ht="13.5" customHeight="1" x14ac:dyDescent="0.2">
      <c r="A123" s="1178"/>
      <c r="B123" s="1179"/>
      <c r="C123" s="1179"/>
      <c r="D123" s="1180"/>
      <c r="E123" s="1166" t="s">
        <v>630</v>
      </c>
      <c r="F123" s="1167"/>
      <c r="G123" s="1167"/>
      <c r="H123" s="1168"/>
      <c r="I123" s="251"/>
      <c r="J123" s="431" t="s">
        <v>279</v>
      </c>
      <c r="K123" s="252" t="s">
        <v>279</v>
      </c>
      <c r="L123" s="433"/>
      <c r="M123" s="251" t="s">
        <v>631</v>
      </c>
    </row>
    <row r="124" spans="1:13" ht="13.5" customHeight="1" x14ac:dyDescent="0.2">
      <c r="A124" s="253"/>
      <c r="D124" s="255"/>
      <c r="E124" s="257"/>
      <c r="F124" s="258"/>
      <c r="G124" s="258"/>
      <c r="H124" s="259"/>
      <c r="I124" s="260"/>
      <c r="J124" s="531"/>
      <c r="K124" s="532"/>
      <c r="L124" s="533"/>
      <c r="M124" s="260"/>
    </row>
    <row r="125" spans="1:13" ht="41.5" customHeight="1" x14ac:dyDescent="0.2">
      <c r="A125" s="253"/>
      <c r="D125" s="255"/>
      <c r="E125" s="1189" t="s">
        <v>632</v>
      </c>
      <c r="F125" s="1190"/>
      <c r="G125" s="1190"/>
      <c r="H125" s="1191"/>
      <c r="I125" s="435"/>
      <c r="J125" s="547" t="s">
        <v>284</v>
      </c>
      <c r="K125" s="548" t="s">
        <v>284</v>
      </c>
      <c r="L125" s="538"/>
      <c r="M125" s="261"/>
    </row>
    <row r="126" spans="1:13" ht="67.5" customHeight="1" x14ac:dyDescent="0.2">
      <c r="A126" s="253"/>
      <c r="D126" s="255"/>
      <c r="E126" s="534"/>
      <c r="F126" s="552" t="s">
        <v>534</v>
      </c>
      <c r="G126" s="1174" t="s">
        <v>633</v>
      </c>
      <c r="H126" s="1175"/>
      <c r="I126" s="261"/>
      <c r="J126" s="537"/>
      <c r="L126" s="538"/>
      <c r="M126" s="261"/>
    </row>
    <row r="127" spans="1:13" ht="13.5" customHeight="1" x14ac:dyDescent="0.2">
      <c r="A127" s="253"/>
      <c r="D127" s="255"/>
      <c r="E127" s="257"/>
      <c r="F127" s="258"/>
      <c r="G127" s="258"/>
      <c r="H127" s="259"/>
      <c r="I127" s="260"/>
      <c r="J127" s="531"/>
      <c r="K127" s="532"/>
      <c r="L127" s="533"/>
      <c r="M127" s="260"/>
    </row>
    <row r="128" spans="1:13" ht="80.5" customHeight="1" x14ac:dyDescent="0.2">
      <c r="A128" s="665"/>
      <c r="B128" s="666"/>
      <c r="C128" s="666"/>
      <c r="D128" s="667"/>
      <c r="E128" s="1169" t="s">
        <v>634</v>
      </c>
      <c r="F128" s="1170"/>
      <c r="G128" s="1170"/>
      <c r="H128" s="1171"/>
      <c r="I128" s="806"/>
      <c r="J128" s="547" t="s">
        <v>284</v>
      </c>
      <c r="K128" s="668" t="s">
        <v>284</v>
      </c>
      <c r="L128" s="538"/>
      <c r="M128" s="261"/>
    </row>
    <row r="129" spans="1:13" ht="15.75" customHeight="1" x14ac:dyDescent="0.2">
      <c r="A129" s="253"/>
      <c r="D129" s="255"/>
      <c r="E129" s="551" t="s">
        <v>534</v>
      </c>
      <c r="F129" s="1172" t="s">
        <v>635</v>
      </c>
      <c r="G129" s="1172"/>
      <c r="H129" s="1173"/>
      <c r="I129" s="261"/>
      <c r="J129" s="537"/>
      <c r="L129" s="538"/>
      <c r="M129" s="261"/>
    </row>
    <row r="130" spans="1:13" ht="42" customHeight="1" x14ac:dyDescent="0.2">
      <c r="A130" s="253"/>
      <c r="D130" s="255"/>
      <c r="E130" s="534"/>
      <c r="F130" s="552" t="s">
        <v>636</v>
      </c>
      <c r="G130" s="1174" t="s">
        <v>637</v>
      </c>
      <c r="H130" s="1175"/>
      <c r="I130" s="261"/>
      <c r="J130" s="537"/>
      <c r="L130" s="538"/>
      <c r="M130" s="261"/>
    </row>
    <row r="131" spans="1:13" ht="27" customHeight="1" x14ac:dyDescent="0.2">
      <c r="A131" s="253"/>
      <c r="D131" s="255"/>
      <c r="E131" s="534"/>
      <c r="F131" s="552" t="s">
        <v>636</v>
      </c>
      <c r="G131" s="1174" t="s">
        <v>638</v>
      </c>
      <c r="H131" s="1175"/>
      <c r="I131" s="261"/>
      <c r="J131" s="537"/>
      <c r="L131" s="538"/>
      <c r="M131" s="261"/>
    </row>
    <row r="132" spans="1:13" ht="13.5" customHeight="1" x14ac:dyDescent="0.2">
      <c r="A132" s="543"/>
      <c r="B132" s="544"/>
      <c r="C132" s="544"/>
      <c r="D132" s="545"/>
      <c r="E132" s="257"/>
      <c r="F132" s="258"/>
      <c r="G132" s="258"/>
      <c r="H132" s="259"/>
      <c r="I132" s="260"/>
      <c r="J132" s="531"/>
      <c r="K132" s="532"/>
      <c r="L132" s="533"/>
      <c r="M132" s="260"/>
    </row>
    <row r="133" spans="1:13" ht="54.5" customHeight="1" x14ac:dyDescent="0.2">
      <c r="A133" s="1198" t="s">
        <v>639</v>
      </c>
      <c r="B133" s="1199"/>
      <c r="C133" s="1199"/>
      <c r="D133" s="1200"/>
      <c r="E133" s="1189" t="s">
        <v>640</v>
      </c>
      <c r="F133" s="1190"/>
      <c r="G133" s="1190"/>
      <c r="H133" s="1191"/>
      <c r="I133" s="435" t="s">
        <v>754</v>
      </c>
      <c r="J133" s="547" t="s">
        <v>284</v>
      </c>
      <c r="K133" s="548" t="s">
        <v>284</v>
      </c>
      <c r="L133" s="538"/>
      <c r="M133" s="546" t="s">
        <v>642</v>
      </c>
    </row>
    <row r="134" spans="1:13" ht="13.5" customHeight="1" x14ac:dyDescent="0.2">
      <c r="A134" s="253"/>
      <c r="D134" s="255"/>
      <c r="E134" s="534"/>
      <c r="F134" s="607"/>
      <c r="G134" s="607"/>
      <c r="H134" s="536"/>
      <c r="I134" s="261"/>
      <c r="J134" s="537"/>
      <c r="L134" s="538"/>
      <c r="M134" s="261"/>
    </row>
    <row r="135" spans="1:13" ht="16.5" customHeight="1" x14ac:dyDescent="0.2">
      <c r="A135" s="253"/>
      <c r="D135" s="255"/>
      <c r="E135" s="1183" t="s">
        <v>643</v>
      </c>
      <c r="F135" s="1184"/>
      <c r="G135" s="1184"/>
      <c r="H135" s="1185"/>
      <c r="I135" s="261"/>
      <c r="J135" s="537"/>
      <c r="L135" s="538"/>
      <c r="M135" s="261"/>
    </row>
    <row r="136" spans="1:13" ht="29.25" customHeight="1" x14ac:dyDescent="0.2">
      <c r="A136" s="253"/>
      <c r="D136" s="255"/>
      <c r="E136" s="551" t="s">
        <v>279</v>
      </c>
      <c r="F136" s="1174" t="s">
        <v>644</v>
      </c>
      <c r="G136" s="1174"/>
      <c r="H136" s="1175"/>
      <c r="I136" s="261"/>
      <c r="J136" s="537"/>
      <c r="L136" s="538"/>
      <c r="M136" s="261"/>
    </row>
    <row r="137" spans="1:13" ht="15.75" customHeight="1" x14ac:dyDescent="0.2">
      <c r="A137" s="253"/>
      <c r="D137" s="255"/>
      <c r="E137" s="551" t="s">
        <v>279</v>
      </c>
      <c r="F137" s="1172" t="s">
        <v>645</v>
      </c>
      <c r="G137" s="1172"/>
      <c r="H137" s="1173"/>
      <c r="I137" s="261"/>
      <c r="J137" s="537"/>
      <c r="L137" s="538"/>
      <c r="M137" s="261"/>
    </row>
    <row r="138" spans="1:13" ht="30.75" customHeight="1" x14ac:dyDescent="0.2">
      <c r="A138" s="253"/>
      <c r="D138" s="255"/>
      <c r="E138" s="551" t="s">
        <v>279</v>
      </c>
      <c r="F138" s="1174" t="s">
        <v>646</v>
      </c>
      <c r="G138" s="1174"/>
      <c r="H138" s="1175"/>
      <c r="I138" s="261"/>
      <c r="J138" s="537"/>
      <c r="L138" s="538"/>
      <c r="M138" s="261"/>
    </row>
    <row r="139" spans="1:13" ht="13.5" customHeight="1" x14ac:dyDescent="0.2">
      <c r="A139" s="253"/>
      <c r="D139" s="255"/>
      <c r="E139" s="551"/>
      <c r="F139" s="760"/>
      <c r="G139" s="760"/>
      <c r="H139" s="737"/>
      <c r="I139" s="261"/>
      <c r="J139" s="537"/>
      <c r="L139" s="538"/>
      <c r="M139" s="261"/>
    </row>
    <row r="140" spans="1:13" ht="14.25" customHeight="1" x14ac:dyDescent="0.2">
      <c r="A140" s="253"/>
      <c r="B140" s="759"/>
      <c r="C140" s="759"/>
      <c r="D140" s="255"/>
      <c r="E140" s="1183" t="s">
        <v>647</v>
      </c>
      <c r="F140" s="1184"/>
      <c r="G140" s="1184"/>
      <c r="H140" s="1185"/>
      <c r="I140" s="261"/>
      <c r="J140" s="537"/>
      <c r="K140" s="608"/>
      <c r="L140" s="538"/>
      <c r="M140" s="261"/>
    </row>
    <row r="141" spans="1:13" ht="42.75" customHeight="1" x14ac:dyDescent="0.2">
      <c r="A141" s="253"/>
      <c r="D141" s="255"/>
      <c r="E141" s="551" t="s">
        <v>279</v>
      </c>
      <c r="F141" s="1174" t="s">
        <v>648</v>
      </c>
      <c r="G141" s="1174"/>
      <c r="H141" s="1175"/>
      <c r="I141" s="261"/>
      <c r="J141" s="537"/>
      <c r="L141" s="538"/>
      <c r="M141" s="261"/>
    </row>
    <row r="142" spans="1:13" ht="14.25" customHeight="1" x14ac:dyDescent="0.2">
      <c r="A142" s="253"/>
      <c r="D142" s="255"/>
      <c r="E142" s="551" t="s">
        <v>279</v>
      </c>
      <c r="F142" s="1174" t="s">
        <v>649</v>
      </c>
      <c r="G142" s="1174"/>
      <c r="H142" s="1175"/>
      <c r="I142" s="261"/>
      <c r="J142" s="537"/>
      <c r="L142" s="538"/>
      <c r="M142" s="261"/>
    </row>
    <row r="143" spans="1:13" ht="14.25" customHeight="1" x14ac:dyDescent="0.2">
      <c r="A143" s="253"/>
      <c r="D143" s="255"/>
      <c r="E143" s="551" t="s">
        <v>279</v>
      </c>
      <c r="F143" s="1172" t="s">
        <v>650</v>
      </c>
      <c r="G143" s="1172"/>
      <c r="H143" s="1173"/>
      <c r="I143" s="261"/>
      <c r="J143" s="537"/>
      <c r="L143" s="538"/>
      <c r="M143" s="261"/>
    </row>
    <row r="144" spans="1:13" ht="14.25" customHeight="1" x14ac:dyDescent="0.2">
      <c r="A144" s="253"/>
      <c r="D144" s="255"/>
      <c r="E144" s="257"/>
      <c r="F144" s="258"/>
      <c r="G144" s="258"/>
      <c r="H144" s="259"/>
      <c r="I144" s="260"/>
      <c r="J144" s="531"/>
      <c r="K144" s="532"/>
      <c r="L144" s="533"/>
      <c r="M144" s="260"/>
    </row>
    <row r="145" spans="1:13" ht="55.5" customHeight="1" x14ac:dyDescent="0.2">
      <c r="A145" s="253"/>
      <c r="B145" s="759"/>
      <c r="C145" s="759"/>
      <c r="D145" s="255"/>
      <c r="E145" s="1186" t="s">
        <v>651</v>
      </c>
      <c r="F145" s="1187"/>
      <c r="G145" s="1187"/>
      <c r="H145" s="1188"/>
      <c r="I145" s="546" t="s">
        <v>641</v>
      </c>
      <c r="J145" s="547" t="s">
        <v>284</v>
      </c>
      <c r="K145" s="668" t="s">
        <v>284</v>
      </c>
      <c r="L145" s="538"/>
      <c r="M145" s="745" t="s">
        <v>652</v>
      </c>
    </row>
    <row r="146" spans="1:13" ht="42.5" customHeight="1" x14ac:dyDescent="0.2">
      <c r="A146" s="253"/>
      <c r="B146" s="759"/>
      <c r="C146" s="759"/>
      <c r="D146" s="255"/>
      <c r="E146" s="551" t="s">
        <v>534</v>
      </c>
      <c r="F146" s="1192" t="s">
        <v>653</v>
      </c>
      <c r="G146" s="1192"/>
      <c r="H146" s="1175"/>
      <c r="I146" s="261"/>
      <c r="J146" s="537"/>
      <c r="K146" s="608"/>
      <c r="L146" s="538"/>
      <c r="M146" s="261"/>
    </row>
    <row r="147" spans="1:13" ht="14.25" customHeight="1" x14ac:dyDescent="0.2">
      <c r="A147" s="253"/>
      <c r="D147" s="255"/>
      <c r="E147" s="534"/>
      <c r="F147" s="535"/>
      <c r="G147" s="535"/>
      <c r="H147" s="536"/>
      <c r="I147" s="261"/>
      <c r="J147" s="537"/>
      <c r="L147" s="538"/>
      <c r="M147" s="261"/>
    </row>
    <row r="148" spans="1:13" ht="41.5" customHeight="1" x14ac:dyDescent="0.2">
      <c r="A148" s="253"/>
      <c r="D148" s="255"/>
      <c r="E148" s="551" t="s">
        <v>534</v>
      </c>
      <c r="F148" s="1174" t="s">
        <v>654</v>
      </c>
      <c r="G148" s="1174"/>
      <c r="H148" s="1175"/>
      <c r="I148" s="261"/>
      <c r="J148" s="537"/>
      <c r="L148" s="538"/>
      <c r="M148" s="261"/>
    </row>
    <row r="149" spans="1:13" ht="13.5" customHeight="1" x14ac:dyDescent="0.2">
      <c r="A149" s="253"/>
      <c r="D149" s="255"/>
      <c r="E149" s="551"/>
      <c r="F149" s="557"/>
      <c r="G149" s="557"/>
      <c r="H149" s="558"/>
      <c r="I149" s="261"/>
      <c r="J149" s="537"/>
      <c r="L149" s="538"/>
      <c r="M149" s="261"/>
    </row>
    <row r="150" spans="1:13" ht="27.5" customHeight="1" x14ac:dyDescent="0.2">
      <c r="A150" s="253"/>
      <c r="D150" s="255"/>
      <c r="E150" s="1189" t="s">
        <v>655</v>
      </c>
      <c r="F150" s="1190"/>
      <c r="G150" s="1190"/>
      <c r="H150" s="1191"/>
      <c r="I150" s="559" t="s">
        <v>641</v>
      </c>
      <c r="J150" s="540" t="s">
        <v>284</v>
      </c>
      <c r="K150" s="541" t="s">
        <v>284</v>
      </c>
      <c r="L150" s="542"/>
      <c r="M150" s="539"/>
    </row>
    <row r="151" spans="1:13" ht="13.5" customHeight="1" x14ac:dyDescent="0.2">
      <c r="A151" s="543"/>
      <c r="B151" s="544"/>
      <c r="C151" s="544"/>
      <c r="D151" s="545"/>
      <c r="E151" s="257"/>
      <c r="F151" s="258"/>
      <c r="G151" s="258"/>
      <c r="H151" s="259"/>
      <c r="I151" s="260"/>
      <c r="J151" s="531"/>
      <c r="K151" s="532"/>
      <c r="L151" s="533"/>
      <c r="M151" s="260"/>
    </row>
    <row r="152" spans="1:13" ht="54" customHeight="1" x14ac:dyDescent="0.2">
      <c r="A152" s="1178" t="s">
        <v>656</v>
      </c>
      <c r="B152" s="1216"/>
      <c r="C152" s="1216"/>
      <c r="D152" s="1180"/>
      <c r="E152" s="1204" t="s">
        <v>657</v>
      </c>
      <c r="F152" s="1205"/>
      <c r="G152" s="1205"/>
      <c r="H152" s="1182"/>
      <c r="I152" s="596" t="s">
        <v>755</v>
      </c>
      <c r="J152" s="518" t="s">
        <v>279</v>
      </c>
      <c r="K152" s="609" t="s">
        <v>279</v>
      </c>
      <c r="L152" s="520"/>
      <c r="M152" s="596" t="s">
        <v>658</v>
      </c>
    </row>
    <row r="153" spans="1:13" ht="13.5" customHeight="1" x14ac:dyDescent="0.2">
      <c r="A153" s="560"/>
      <c r="B153" s="561"/>
      <c r="C153" s="561"/>
      <c r="D153" s="562"/>
      <c r="E153" s="257"/>
      <c r="F153" s="258"/>
      <c r="G153" s="258"/>
      <c r="H153" s="259"/>
      <c r="I153" s="260"/>
      <c r="J153" s="531"/>
      <c r="K153" s="532"/>
      <c r="L153" s="533"/>
      <c r="M153" s="260"/>
    </row>
    <row r="154" spans="1:13" ht="41" customHeight="1" x14ac:dyDescent="0.2">
      <c r="A154" s="1219" t="s">
        <v>623</v>
      </c>
      <c r="B154" s="1220"/>
      <c r="C154" s="1220"/>
      <c r="D154" s="1221"/>
      <c r="E154" s="1169" t="s">
        <v>659</v>
      </c>
      <c r="F154" s="1170"/>
      <c r="G154" s="1170"/>
      <c r="H154" s="1171"/>
      <c r="I154" s="546" t="s">
        <v>756</v>
      </c>
      <c r="J154" s="547" t="s">
        <v>284</v>
      </c>
      <c r="K154" s="668" t="s">
        <v>284</v>
      </c>
      <c r="L154" s="538"/>
      <c r="M154" s="808" t="s">
        <v>660</v>
      </c>
    </row>
    <row r="155" spans="1:13" ht="13.5" customHeight="1" x14ac:dyDescent="0.2">
      <c r="A155" s="438"/>
      <c r="B155" s="439"/>
      <c r="C155" s="439"/>
      <c r="D155" s="440"/>
      <c r="E155" s="534"/>
      <c r="F155" s="535" t="s">
        <v>661</v>
      </c>
      <c r="G155" s="535"/>
      <c r="H155" s="536"/>
      <c r="I155" s="261"/>
      <c r="J155" s="537"/>
      <c r="L155" s="538"/>
      <c r="M155" s="261" t="s">
        <v>586</v>
      </c>
    </row>
    <row r="156" spans="1:13" ht="13.5" customHeight="1" x14ac:dyDescent="0.2">
      <c r="A156" s="438"/>
      <c r="B156" s="439"/>
      <c r="C156" s="439"/>
      <c r="D156" s="440"/>
      <c r="E156" s="534"/>
      <c r="F156" s="535"/>
      <c r="G156" s="535" t="s">
        <v>662</v>
      </c>
      <c r="H156" s="536"/>
      <c r="I156" s="261"/>
      <c r="J156" s="537"/>
      <c r="L156" s="538"/>
      <c r="M156" s="261" t="s">
        <v>663</v>
      </c>
    </row>
    <row r="157" spans="1:13" ht="13.5" customHeight="1" x14ac:dyDescent="0.2">
      <c r="A157" s="438"/>
      <c r="B157" s="439"/>
      <c r="C157" s="439"/>
      <c r="D157" s="440"/>
      <c r="E157" s="534"/>
      <c r="F157" s="535"/>
      <c r="G157" s="535" t="s">
        <v>662</v>
      </c>
      <c r="H157" s="536"/>
      <c r="I157" s="261"/>
      <c r="J157" s="537"/>
      <c r="L157" s="538"/>
      <c r="M157" s="261" t="s">
        <v>664</v>
      </c>
    </row>
    <row r="158" spans="1:13" ht="13.5" customHeight="1" x14ac:dyDescent="0.2">
      <c r="A158" s="438"/>
      <c r="B158" s="439"/>
      <c r="C158" s="439"/>
      <c r="D158" s="440"/>
      <c r="E158" s="257"/>
      <c r="F158" s="258"/>
      <c r="G158" s="258"/>
      <c r="H158" s="259"/>
      <c r="I158" s="260"/>
      <c r="J158" s="531"/>
      <c r="K158" s="532"/>
      <c r="L158" s="533"/>
      <c r="M158" s="261"/>
    </row>
    <row r="159" spans="1:13" ht="15" customHeight="1" x14ac:dyDescent="0.2">
      <c r="A159" s="438"/>
      <c r="B159" s="439"/>
      <c r="C159" s="439"/>
      <c r="D159" s="440"/>
      <c r="E159" s="1189" t="s">
        <v>665</v>
      </c>
      <c r="F159" s="1190"/>
      <c r="G159" s="1190"/>
      <c r="H159" s="1191"/>
      <c r="I159" s="261"/>
      <c r="J159" s="537" t="s">
        <v>284</v>
      </c>
      <c r="K159" s="500" t="s">
        <v>284</v>
      </c>
      <c r="L159" s="538"/>
      <c r="M159" s="261"/>
    </row>
    <row r="160" spans="1:13" ht="13.5" customHeight="1" x14ac:dyDescent="0.2">
      <c r="A160" s="438"/>
      <c r="B160" s="439"/>
      <c r="C160" s="439"/>
      <c r="D160" s="440"/>
      <c r="E160" s="257"/>
      <c r="F160" s="258"/>
      <c r="G160" s="258"/>
      <c r="H160" s="259"/>
      <c r="I160" s="260"/>
      <c r="J160" s="531"/>
      <c r="K160" s="532"/>
      <c r="L160" s="533"/>
      <c r="M160" s="260"/>
    </row>
    <row r="161" spans="1:13" ht="13.5" customHeight="1" x14ac:dyDescent="0.2">
      <c r="A161" s="438"/>
      <c r="B161" s="439"/>
      <c r="C161" s="439"/>
      <c r="D161" s="440"/>
      <c r="E161" s="1183" t="s">
        <v>666</v>
      </c>
      <c r="F161" s="1184"/>
      <c r="G161" s="1184"/>
      <c r="H161" s="1185"/>
      <c r="I161" s="261"/>
      <c r="J161" s="537" t="s">
        <v>284</v>
      </c>
      <c r="K161" s="500" t="s">
        <v>284</v>
      </c>
      <c r="L161" s="538"/>
      <c r="M161" s="261" t="s">
        <v>667</v>
      </c>
    </row>
    <row r="162" spans="1:13" ht="13.5" customHeight="1" x14ac:dyDescent="0.2">
      <c r="A162" s="438"/>
      <c r="B162" s="439"/>
      <c r="C162" s="439"/>
      <c r="D162" s="440"/>
      <c r="E162" s="257"/>
      <c r="F162" s="258"/>
      <c r="G162" s="258"/>
      <c r="H162" s="259"/>
      <c r="I162" s="260"/>
      <c r="J162" s="531"/>
      <c r="K162" s="532"/>
      <c r="L162" s="533"/>
      <c r="M162" s="260"/>
    </row>
    <row r="163" spans="1:13" ht="13.5" customHeight="1" x14ac:dyDescent="0.2">
      <c r="A163" s="438"/>
      <c r="B163" s="439"/>
      <c r="C163" s="439"/>
      <c r="D163" s="440"/>
      <c r="E163" s="1183" t="s">
        <v>668</v>
      </c>
      <c r="F163" s="1184"/>
      <c r="G163" s="1184"/>
      <c r="H163" s="1185"/>
      <c r="I163" s="1196" t="s">
        <v>669</v>
      </c>
      <c r="J163" s="537" t="s">
        <v>284</v>
      </c>
      <c r="K163" s="500" t="s">
        <v>284</v>
      </c>
      <c r="L163" s="538" t="s">
        <v>284</v>
      </c>
      <c r="M163" s="1265" t="s">
        <v>670</v>
      </c>
    </row>
    <row r="164" spans="1:13" ht="54.75" customHeight="1" x14ac:dyDescent="0.2">
      <c r="A164" s="438"/>
      <c r="B164" s="439"/>
      <c r="C164" s="439"/>
      <c r="D164" s="440"/>
      <c r="E164" s="1169" t="s">
        <v>671</v>
      </c>
      <c r="F164" s="1222"/>
      <c r="G164" s="1222"/>
      <c r="H164" s="1171"/>
      <c r="I164" s="1223"/>
      <c r="J164" s="537"/>
      <c r="L164" s="538"/>
      <c r="M164" s="1266"/>
    </row>
    <row r="165" spans="1:13" ht="13.5" customHeight="1" x14ac:dyDescent="0.2">
      <c r="A165" s="438"/>
      <c r="B165" s="439"/>
      <c r="C165" s="439"/>
      <c r="D165" s="440"/>
      <c r="E165" s="257"/>
      <c r="F165" s="258"/>
      <c r="G165" s="258"/>
      <c r="H165" s="259"/>
      <c r="I165" s="260"/>
      <c r="J165" s="531"/>
      <c r="K165" s="532"/>
      <c r="L165" s="533"/>
      <c r="M165" s="260"/>
    </row>
    <row r="166" spans="1:13" ht="30" customHeight="1" x14ac:dyDescent="0.2">
      <c r="A166" s="438"/>
      <c r="B166" s="439"/>
      <c r="C166" s="439"/>
      <c r="D166" s="440"/>
      <c r="E166" s="1189" t="s">
        <v>672</v>
      </c>
      <c r="F166" s="1190"/>
      <c r="G166" s="1190"/>
      <c r="H166" s="1191"/>
      <c r="I166" s="261"/>
      <c r="J166" s="547" t="s">
        <v>284</v>
      </c>
      <c r="K166" s="548" t="s">
        <v>284</v>
      </c>
      <c r="L166" s="563" t="s">
        <v>284</v>
      </c>
      <c r="M166" s="261"/>
    </row>
    <row r="167" spans="1:13" ht="13.5" customHeight="1" x14ac:dyDescent="0.2">
      <c r="A167" s="438"/>
      <c r="B167" s="439"/>
      <c r="C167" s="439"/>
      <c r="D167" s="440"/>
      <c r="E167" s="534"/>
      <c r="F167" s="1172" t="s">
        <v>661</v>
      </c>
      <c r="G167" s="1172"/>
      <c r="H167" s="1173"/>
      <c r="I167" s="261"/>
      <c r="J167" s="537"/>
      <c r="L167" s="538"/>
      <c r="M167" s="261"/>
    </row>
    <row r="168" spans="1:13" ht="13.5" customHeight="1" x14ac:dyDescent="0.2">
      <c r="A168" s="438"/>
      <c r="B168" s="439"/>
      <c r="C168" s="439"/>
      <c r="D168" s="440"/>
      <c r="E168" s="534"/>
      <c r="F168" s="535" t="s">
        <v>673</v>
      </c>
      <c r="G168" s="535"/>
      <c r="H168" s="536"/>
      <c r="I168" s="261"/>
      <c r="J168" s="537"/>
      <c r="L168" s="538"/>
      <c r="M168" s="261"/>
    </row>
    <row r="169" spans="1:13" ht="13.5" customHeight="1" x14ac:dyDescent="0.2">
      <c r="A169" s="438"/>
      <c r="B169" s="439"/>
      <c r="C169" s="439"/>
      <c r="D169" s="440"/>
      <c r="E169" s="257"/>
      <c r="F169" s="258"/>
      <c r="G169" s="258"/>
      <c r="H169" s="259"/>
      <c r="I169" s="260"/>
      <c r="J169" s="531"/>
      <c r="K169" s="532"/>
      <c r="L169" s="533"/>
      <c r="M169" s="260"/>
    </row>
    <row r="170" spans="1:13" ht="13.5" customHeight="1" x14ac:dyDescent="0.2">
      <c r="A170" s="438"/>
      <c r="B170" s="439"/>
      <c r="C170" s="439"/>
      <c r="D170" s="440"/>
      <c r="E170" s="1183" t="s">
        <v>674</v>
      </c>
      <c r="F170" s="1184"/>
      <c r="G170" s="1184"/>
      <c r="H170" s="1185"/>
      <c r="I170" s="1196" t="s">
        <v>675</v>
      </c>
      <c r="J170" s="537" t="s">
        <v>284</v>
      </c>
      <c r="K170" s="500" t="s">
        <v>284</v>
      </c>
      <c r="L170" s="538" t="s">
        <v>284</v>
      </c>
      <c r="M170" s="261"/>
    </row>
    <row r="171" spans="1:13" ht="30.75" customHeight="1" x14ac:dyDescent="0.2">
      <c r="A171" s="438"/>
      <c r="B171" s="439"/>
      <c r="C171" s="439"/>
      <c r="D171" s="440"/>
      <c r="E171" s="1169" t="s">
        <v>676</v>
      </c>
      <c r="F171" s="1222"/>
      <c r="G171" s="1222"/>
      <c r="H171" s="1171"/>
      <c r="I171" s="1267"/>
      <c r="J171" s="537"/>
      <c r="L171" s="538"/>
      <c r="M171" s="261"/>
    </row>
    <row r="172" spans="1:13" ht="13.5" customHeight="1" x14ac:dyDescent="0.2">
      <c r="A172" s="438"/>
      <c r="B172" s="439"/>
      <c r="C172" s="439"/>
      <c r="D172" s="440"/>
      <c r="E172" s="534"/>
      <c r="F172" s="535"/>
      <c r="G172" s="1172" t="s">
        <v>677</v>
      </c>
      <c r="H172" s="1173"/>
      <c r="I172" s="1267"/>
      <c r="J172" s="537"/>
      <c r="L172" s="538"/>
      <c r="M172" s="261"/>
    </row>
    <row r="173" spans="1:13" ht="13.5" customHeight="1" x14ac:dyDescent="0.2">
      <c r="A173" s="438"/>
      <c r="B173" s="439"/>
      <c r="C173" s="439"/>
      <c r="D173" s="440"/>
      <c r="E173" s="534"/>
      <c r="F173" s="535"/>
      <c r="G173" s="1172" t="s">
        <v>678</v>
      </c>
      <c r="H173" s="1173"/>
      <c r="I173" s="261"/>
      <c r="J173" s="537"/>
      <c r="L173" s="538"/>
      <c r="M173" s="261"/>
    </row>
    <row r="174" spans="1:13" ht="13.5" customHeight="1" x14ac:dyDescent="0.2">
      <c r="A174" s="438"/>
      <c r="B174" s="439"/>
      <c r="C174" s="439"/>
      <c r="D174" s="440"/>
      <c r="E174" s="534"/>
      <c r="F174" s="535"/>
      <c r="G174" s="1172" t="s">
        <v>679</v>
      </c>
      <c r="H174" s="1173"/>
      <c r="I174" s="261"/>
      <c r="J174" s="537"/>
      <c r="L174" s="538"/>
      <c r="M174" s="261"/>
    </row>
    <row r="175" spans="1:13" ht="13.5" customHeight="1" x14ac:dyDescent="0.2">
      <c r="A175" s="438"/>
      <c r="B175" s="439"/>
      <c r="C175" s="439"/>
      <c r="D175" s="440"/>
      <c r="E175" s="257"/>
      <c r="F175" s="258"/>
      <c r="G175" s="258"/>
      <c r="H175" s="259"/>
      <c r="I175" s="260"/>
      <c r="J175" s="531"/>
      <c r="K175" s="532"/>
      <c r="L175" s="533"/>
      <c r="M175" s="260"/>
    </row>
    <row r="176" spans="1:13" ht="13.5" customHeight="1" x14ac:dyDescent="0.2">
      <c r="A176" s="438"/>
      <c r="B176" s="439"/>
      <c r="C176" s="439"/>
      <c r="D176" s="440"/>
      <c r="E176" s="1183" t="s">
        <v>680</v>
      </c>
      <c r="F176" s="1184"/>
      <c r="G176" s="1184"/>
      <c r="H176" s="1185"/>
      <c r="I176" s="261"/>
      <c r="J176" s="537" t="s">
        <v>284</v>
      </c>
      <c r="K176" s="500" t="s">
        <v>284</v>
      </c>
      <c r="L176" s="538" t="s">
        <v>284</v>
      </c>
      <c r="M176" s="261"/>
    </row>
    <row r="177" spans="1:13" ht="13.5" customHeight="1" x14ac:dyDescent="0.2">
      <c r="A177" s="438"/>
      <c r="B177" s="439"/>
      <c r="C177" s="439"/>
      <c r="D177" s="440"/>
      <c r="E177" s="534"/>
      <c r="F177" s="535" t="s">
        <v>681</v>
      </c>
      <c r="G177" s="535"/>
      <c r="H177" s="536"/>
      <c r="I177" s="261"/>
      <c r="J177" s="537"/>
      <c r="L177" s="538"/>
      <c r="M177" s="261"/>
    </row>
    <row r="178" spans="1:13" ht="13.5" customHeight="1" x14ac:dyDescent="0.2">
      <c r="A178" s="438"/>
      <c r="B178" s="439"/>
      <c r="C178" s="439"/>
      <c r="D178" s="440"/>
      <c r="E178" s="534"/>
      <c r="F178" s="535"/>
      <c r="G178" s="535" t="s">
        <v>682</v>
      </c>
      <c r="H178" s="536"/>
      <c r="I178" s="261"/>
      <c r="J178" s="537"/>
      <c r="L178" s="538"/>
      <c r="M178" s="261"/>
    </row>
    <row r="179" spans="1:13" ht="13.5" customHeight="1" x14ac:dyDescent="0.2">
      <c r="A179" s="738"/>
      <c r="B179" s="746"/>
      <c r="C179" s="746"/>
      <c r="D179" s="739"/>
      <c r="E179" s="534"/>
      <c r="F179" s="607"/>
      <c r="G179" s="607"/>
      <c r="H179" s="536"/>
      <c r="I179" s="261"/>
      <c r="J179" s="537"/>
      <c r="K179" s="608"/>
      <c r="L179" s="538"/>
      <c r="M179" s="261"/>
    </row>
    <row r="180" spans="1:13" ht="30.75" customHeight="1" x14ac:dyDescent="0.2">
      <c r="A180" s="1268" t="s">
        <v>683</v>
      </c>
      <c r="B180" s="1269"/>
      <c r="C180" s="1269"/>
      <c r="D180" s="1270"/>
      <c r="E180" s="1189" t="s">
        <v>684</v>
      </c>
      <c r="F180" s="1190"/>
      <c r="G180" s="1190"/>
      <c r="H180" s="1191"/>
      <c r="I180" s="559" t="s">
        <v>757</v>
      </c>
      <c r="J180" s="540" t="s">
        <v>284</v>
      </c>
      <c r="K180" s="541" t="s">
        <v>284</v>
      </c>
      <c r="L180" s="542"/>
      <c r="M180" s="539"/>
    </row>
    <row r="181" spans="1:13" ht="13.5" customHeight="1" x14ac:dyDescent="0.2">
      <c r="A181" s="438"/>
      <c r="B181" s="439"/>
      <c r="C181" s="439"/>
      <c r="D181" s="440"/>
      <c r="E181" s="257"/>
      <c r="F181" s="258"/>
      <c r="G181" s="258"/>
      <c r="H181" s="259"/>
      <c r="I181" s="261"/>
      <c r="J181" s="537"/>
      <c r="L181" s="538"/>
      <c r="M181" s="261"/>
    </row>
    <row r="182" spans="1:13" ht="55" customHeight="1" x14ac:dyDescent="0.2">
      <c r="A182" s="438"/>
      <c r="B182" s="439"/>
      <c r="C182" s="439"/>
      <c r="D182" s="440"/>
      <c r="E182" s="564" t="s">
        <v>279</v>
      </c>
      <c r="F182" s="1224" t="s">
        <v>1006</v>
      </c>
      <c r="G182" s="1224"/>
      <c r="H182" s="1225"/>
      <c r="I182" s="261"/>
      <c r="J182" s="537"/>
      <c r="L182" s="538"/>
      <c r="M182" s="652" t="s">
        <v>714</v>
      </c>
    </row>
    <row r="183" spans="1:13" ht="45" customHeight="1" x14ac:dyDescent="0.2">
      <c r="A183" s="738"/>
      <c r="B183" s="746"/>
      <c r="C183" s="746"/>
      <c r="D183" s="739"/>
      <c r="E183" s="534"/>
      <c r="F183" s="761" t="s">
        <v>534</v>
      </c>
      <c r="G183" s="1192" t="s">
        <v>685</v>
      </c>
      <c r="H183" s="1175"/>
      <c r="I183" s="261"/>
      <c r="J183" s="537"/>
      <c r="K183" s="608"/>
      <c r="L183" s="538"/>
      <c r="M183" s="261"/>
    </row>
    <row r="184" spans="1:13" ht="13.5" customHeight="1" x14ac:dyDescent="0.2">
      <c r="A184" s="438"/>
      <c r="B184" s="439"/>
      <c r="C184" s="439"/>
      <c r="D184" s="440"/>
      <c r="E184" s="534"/>
      <c r="F184" s="535"/>
      <c r="G184" s="535" t="s">
        <v>686</v>
      </c>
      <c r="H184" s="536"/>
      <c r="I184" s="261"/>
      <c r="J184" s="537"/>
      <c r="L184" s="538"/>
      <c r="M184" s="261"/>
    </row>
    <row r="185" spans="1:13" ht="13.5" customHeight="1" x14ac:dyDescent="0.2">
      <c r="A185" s="438"/>
      <c r="B185" s="439"/>
      <c r="C185" s="439"/>
      <c r="D185" s="440"/>
      <c r="E185" s="257"/>
      <c r="F185" s="258"/>
      <c r="G185" s="258"/>
      <c r="H185" s="259"/>
      <c r="I185" s="261"/>
      <c r="J185" s="537"/>
      <c r="L185" s="538"/>
      <c r="M185" s="261"/>
    </row>
    <row r="186" spans="1:13" ht="35" customHeight="1" x14ac:dyDescent="0.2">
      <c r="A186" s="438"/>
      <c r="B186" s="439"/>
      <c r="C186" s="439"/>
      <c r="D186" s="440"/>
      <c r="E186" s="551" t="s">
        <v>279</v>
      </c>
      <c r="F186" s="1224" t="s">
        <v>687</v>
      </c>
      <c r="G186" s="1224"/>
      <c r="H186" s="1225"/>
      <c r="I186" s="261"/>
      <c r="J186" s="537"/>
      <c r="L186" s="538"/>
      <c r="M186" s="652" t="s">
        <v>768</v>
      </c>
    </row>
    <row r="187" spans="1:13" ht="13.5" customHeight="1" x14ac:dyDescent="0.2">
      <c r="A187" s="438"/>
      <c r="B187" s="439"/>
      <c r="C187" s="439"/>
      <c r="D187" s="440"/>
      <c r="E187" s="257"/>
      <c r="F187" s="258"/>
      <c r="G187" s="258"/>
      <c r="H187" s="259"/>
      <c r="I187" s="261"/>
      <c r="J187" s="537"/>
      <c r="L187" s="538"/>
      <c r="M187" s="261"/>
    </row>
    <row r="188" spans="1:13" ht="42.75" customHeight="1" x14ac:dyDescent="0.2">
      <c r="A188" s="438"/>
      <c r="B188" s="439"/>
      <c r="C188" s="439"/>
      <c r="D188" s="440"/>
      <c r="E188" s="551" t="s">
        <v>279</v>
      </c>
      <c r="F188" s="1224" t="s">
        <v>688</v>
      </c>
      <c r="G188" s="1224"/>
      <c r="H188" s="1225"/>
      <c r="I188" s="261"/>
      <c r="J188" s="537"/>
      <c r="L188" s="538"/>
      <c r="M188" s="652" t="s">
        <v>769</v>
      </c>
    </row>
    <row r="189" spans="1:13" ht="13.5" customHeight="1" x14ac:dyDescent="0.2">
      <c r="A189" s="799"/>
      <c r="B189" s="807"/>
      <c r="C189" s="807"/>
      <c r="D189" s="800"/>
      <c r="E189" s="534"/>
      <c r="F189" s="607"/>
      <c r="G189" s="607"/>
      <c r="H189" s="536"/>
      <c r="I189" s="261"/>
      <c r="J189" s="537"/>
      <c r="K189" s="608"/>
      <c r="L189" s="538"/>
      <c r="M189" s="261"/>
    </row>
    <row r="190" spans="1:13" ht="35" customHeight="1" x14ac:dyDescent="0.2">
      <c r="A190" s="1163" t="s">
        <v>800</v>
      </c>
      <c r="B190" s="1164"/>
      <c r="C190" s="1164"/>
      <c r="D190" s="1165"/>
      <c r="E190" s="1166" t="s">
        <v>801</v>
      </c>
      <c r="F190" s="1167"/>
      <c r="G190" s="1167"/>
      <c r="H190" s="1168"/>
      <c r="I190" s="805" t="s">
        <v>802</v>
      </c>
      <c r="J190" s="540" t="s">
        <v>279</v>
      </c>
      <c r="K190" s="541" t="s">
        <v>279</v>
      </c>
      <c r="L190" s="758"/>
      <c r="M190" s="805" t="s">
        <v>803</v>
      </c>
    </row>
    <row r="191" spans="1:13" ht="14" customHeight="1" x14ac:dyDescent="0.2">
      <c r="A191" s="560"/>
      <c r="B191" s="561"/>
      <c r="C191" s="561"/>
      <c r="D191" s="562"/>
      <c r="E191" s="553"/>
      <c r="F191" s="809"/>
      <c r="G191" s="809"/>
      <c r="H191" s="810"/>
      <c r="I191" s="811"/>
      <c r="J191" s="755"/>
      <c r="K191" s="756"/>
      <c r="L191" s="757"/>
      <c r="M191" s="811"/>
    </row>
    <row r="192" spans="1:13" ht="41.5" customHeight="1" x14ac:dyDescent="0.2">
      <c r="A192" s="1219" t="s">
        <v>689</v>
      </c>
      <c r="B192" s="1220"/>
      <c r="C192" s="1220"/>
      <c r="D192" s="1221"/>
      <c r="E192" s="1169" t="s">
        <v>690</v>
      </c>
      <c r="F192" s="1170"/>
      <c r="G192" s="1170"/>
      <c r="H192" s="1171"/>
      <c r="I192" s="812" t="s">
        <v>758</v>
      </c>
      <c r="J192" s="547" t="s">
        <v>284</v>
      </c>
      <c r="K192" s="668" t="s">
        <v>284</v>
      </c>
      <c r="L192" s="538"/>
      <c r="M192" s="565" t="s">
        <v>691</v>
      </c>
    </row>
    <row r="193" spans="1:13" ht="12.5" customHeight="1" x14ac:dyDescent="0.2">
      <c r="A193" s="438"/>
      <c r="B193" s="439"/>
      <c r="C193" s="439"/>
      <c r="D193" s="440"/>
      <c r="E193" s="257"/>
      <c r="F193" s="258"/>
      <c r="G193" s="258"/>
      <c r="H193" s="259"/>
      <c r="I193" s="260"/>
      <c r="J193" s="531"/>
      <c r="K193" s="532"/>
      <c r="L193" s="533"/>
      <c r="M193" s="260"/>
    </row>
    <row r="194" spans="1:13" ht="56.25" customHeight="1" x14ac:dyDescent="0.2">
      <c r="A194" s="438"/>
      <c r="B194" s="439"/>
      <c r="C194" s="439"/>
      <c r="D194" s="440"/>
      <c r="E194" s="1189" t="s">
        <v>692</v>
      </c>
      <c r="F194" s="1190"/>
      <c r="G194" s="1190"/>
      <c r="H194" s="1191"/>
      <c r="I194" s="261"/>
      <c r="J194" s="547" t="s">
        <v>284</v>
      </c>
      <c r="K194" s="548" t="s">
        <v>284</v>
      </c>
      <c r="L194" s="538"/>
      <c r="M194" s="565" t="s">
        <v>693</v>
      </c>
    </row>
    <row r="195" spans="1:13" ht="12.5" customHeight="1" x14ac:dyDescent="0.2">
      <c r="A195" s="438"/>
      <c r="B195" s="439"/>
      <c r="C195" s="439"/>
      <c r="D195" s="440"/>
      <c r="E195" s="534"/>
      <c r="F195" s="535"/>
      <c r="G195" s="535"/>
      <c r="H195" s="536"/>
      <c r="I195" s="261"/>
      <c r="J195" s="537"/>
      <c r="L195" s="538"/>
      <c r="M195" s="261"/>
    </row>
    <row r="196" spans="1:13" ht="39.5" customHeight="1" x14ac:dyDescent="0.2">
      <c r="A196" s="1163" t="s">
        <v>694</v>
      </c>
      <c r="B196" s="1164"/>
      <c r="C196" s="1164"/>
      <c r="D196" s="1165"/>
      <c r="E196" s="1166" t="s">
        <v>695</v>
      </c>
      <c r="F196" s="1167"/>
      <c r="G196" s="1167"/>
      <c r="H196" s="1168"/>
      <c r="I196" s="1214" t="s">
        <v>759</v>
      </c>
      <c r="J196" s="431" t="s">
        <v>279</v>
      </c>
      <c r="K196" s="252" t="s">
        <v>279</v>
      </c>
      <c r="L196" s="433"/>
      <c r="M196" s="251" t="s">
        <v>696</v>
      </c>
    </row>
    <row r="197" spans="1:13" ht="13.5" customHeight="1" x14ac:dyDescent="0.2">
      <c r="A197" s="1178"/>
      <c r="B197" s="1179"/>
      <c r="C197" s="1179"/>
      <c r="D197" s="1180"/>
      <c r="E197" s="256"/>
      <c r="F197" s="1181" t="s">
        <v>697</v>
      </c>
      <c r="G197" s="1181"/>
      <c r="H197" s="1182"/>
      <c r="I197" s="1215"/>
      <c r="J197" s="518"/>
      <c r="K197" s="519"/>
      <c r="L197" s="520"/>
      <c r="M197" s="435"/>
    </row>
    <row r="198" spans="1:13" ht="13.5" customHeight="1" x14ac:dyDescent="0.2">
      <c r="A198" s="1178"/>
      <c r="B198" s="1179"/>
      <c r="C198" s="1179"/>
      <c r="D198" s="1180"/>
      <c r="E198" s="256"/>
      <c r="F198" s="1181" t="s">
        <v>698</v>
      </c>
      <c r="G198" s="1181"/>
      <c r="H198" s="1182"/>
      <c r="I198" s="1215"/>
      <c r="J198" s="518"/>
      <c r="K198" s="519"/>
      <c r="L198" s="520"/>
      <c r="M198" s="435"/>
    </row>
    <row r="199" spans="1:13" ht="13.5" customHeight="1" x14ac:dyDescent="0.2">
      <c r="A199" s="1178"/>
      <c r="B199" s="1179"/>
      <c r="C199" s="1179"/>
      <c r="D199" s="1180"/>
      <c r="E199" s="256"/>
      <c r="F199" s="1181" t="s">
        <v>699</v>
      </c>
      <c r="G199" s="1181"/>
      <c r="H199" s="1182"/>
      <c r="I199" s="1215"/>
      <c r="J199" s="518"/>
      <c r="K199" s="519"/>
      <c r="L199" s="520"/>
      <c r="M199" s="435"/>
    </row>
    <row r="200" spans="1:13" ht="12.5" customHeight="1" x14ac:dyDescent="0.2">
      <c r="A200" s="438"/>
      <c r="B200" s="439"/>
      <c r="C200" s="439"/>
      <c r="D200" s="440"/>
      <c r="E200" s="257"/>
      <c r="F200" s="258"/>
      <c r="G200" s="258"/>
      <c r="H200" s="259"/>
      <c r="I200" s="1215"/>
      <c r="J200" s="531"/>
      <c r="K200" s="532"/>
      <c r="L200" s="533"/>
      <c r="M200" s="260"/>
    </row>
    <row r="201" spans="1:13" ht="27.5" customHeight="1" x14ac:dyDescent="0.2">
      <c r="A201" s="1178"/>
      <c r="B201" s="1179"/>
      <c r="C201" s="1179"/>
      <c r="D201" s="1180"/>
      <c r="E201" s="1166" t="s">
        <v>700</v>
      </c>
      <c r="F201" s="1167"/>
      <c r="G201" s="1167"/>
      <c r="H201" s="1168"/>
      <c r="I201" s="251"/>
      <c r="J201" s="1208" t="s">
        <v>279</v>
      </c>
      <c r="K201" s="1210" t="s">
        <v>279</v>
      </c>
      <c r="L201" s="1212" t="s">
        <v>279</v>
      </c>
      <c r="M201" s="435"/>
    </row>
    <row r="202" spans="1:13" ht="12.5" customHeight="1" x14ac:dyDescent="0.2">
      <c r="A202" s="438"/>
      <c r="B202" s="439"/>
      <c r="C202" s="439"/>
      <c r="D202" s="440"/>
      <c r="E202" s="257"/>
      <c r="F202" s="258"/>
      <c r="G202" s="258"/>
      <c r="H202" s="259"/>
      <c r="I202" s="260"/>
      <c r="J202" s="1209"/>
      <c r="K202" s="1211"/>
      <c r="L202" s="1213"/>
      <c r="M202" s="261"/>
    </row>
    <row r="203" spans="1:13" ht="13.5" customHeight="1" x14ac:dyDescent="0.2">
      <c r="A203" s="1178"/>
      <c r="B203" s="1179"/>
      <c r="C203" s="1179"/>
      <c r="D203" s="1180"/>
      <c r="E203" s="1166" t="s">
        <v>701</v>
      </c>
      <c r="F203" s="1167"/>
      <c r="G203" s="1167"/>
      <c r="H203" s="1168"/>
      <c r="I203" s="251"/>
      <c r="J203" s="431" t="s">
        <v>279</v>
      </c>
      <c r="K203" s="252" t="s">
        <v>279</v>
      </c>
      <c r="L203" s="433" t="s">
        <v>279</v>
      </c>
      <c r="M203" s="251" t="s">
        <v>702</v>
      </c>
    </row>
    <row r="204" spans="1:13" ht="12" customHeight="1" x14ac:dyDescent="0.2">
      <c r="A204" s="738"/>
      <c r="B204" s="746"/>
      <c r="C204" s="746"/>
      <c r="D204" s="739"/>
      <c r="E204" s="534"/>
      <c r="F204" s="607"/>
      <c r="G204" s="607"/>
      <c r="H204" s="536"/>
      <c r="I204" s="261"/>
      <c r="J204" s="537"/>
      <c r="K204" s="608"/>
      <c r="L204" s="538"/>
      <c r="M204" s="261"/>
    </row>
    <row r="205" spans="1:13" ht="54" customHeight="1" x14ac:dyDescent="0.2">
      <c r="A205" s="1163" t="s">
        <v>703</v>
      </c>
      <c r="B205" s="1164"/>
      <c r="C205" s="1164"/>
      <c r="D205" s="1165"/>
      <c r="E205" s="1166" t="s">
        <v>704</v>
      </c>
      <c r="F205" s="1167"/>
      <c r="G205" s="1167"/>
      <c r="H205" s="1168"/>
      <c r="I205" s="748" t="s">
        <v>760</v>
      </c>
      <c r="J205" s="741" t="s">
        <v>279</v>
      </c>
      <c r="K205" s="252" t="s">
        <v>279</v>
      </c>
      <c r="L205" s="744" t="s">
        <v>279</v>
      </c>
      <c r="M205" s="1214" t="s">
        <v>705</v>
      </c>
    </row>
    <row r="206" spans="1:13" ht="40.5" customHeight="1" x14ac:dyDescent="0.2">
      <c r="A206" s="1178"/>
      <c r="B206" s="1216"/>
      <c r="C206" s="1216"/>
      <c r="D206" s="1180"/>
      <c r="E206" s="740" t="s">
        <v>534</v>
      </c>
      <c r="F206" s="1205" t="s">
        <v>706</v>
      </c>
      <c r="G206" s="1205"/>
      <c r="H206" s="1182"/>
      <c r="I206" s="745"/>
      <c r="J206" s="518"/>
      <c r="K206" s="609"/>
      <c r="L206" s="520"/>
      <c r="M206" s="1215"/>
    </row>
    <row r="207" spans="1:13" ht="13.5" customHeight="1" x14ac:dyDescent="0.2">
      <c r="A207" s="1178"/>
      <c r="B207" s="1179"/>
      <c r="C207" s="1179"/>
      <c r="D207" s="1180"/>
      <c r="E207" s="256"/>
      <c r="F207" s="436" t="s">
        <v>707</v>
      </c>
      <c r="G207" s="1181" t="s">
        <v>708</v>
      </c>
      <c r="H207" s="1182"/>
      <c r="I207" s="435"/>
      <c r="J207" s="518"/>
      <c r="K207" s="519"/>
      <c r="L207" s="520"/>
      <c r="M207" s="435"/>
    </row>
    <row r="208" spans="1:13" ht="13.5" customHeight="1" x14ac:dyDescent="0.2">
      <c r="A208" s="438"/>
      <c r="B208" s="439"/>
      <c r="C208" s="439"/>
      <c r="D208" s="440"/>
      <c r="E208" s="257"/>
      <c r="F208" s="258"/>
      <c r="G208" s="258"/>
      <c r="H208" s="259"/>
      <c r="I208" s="260"/>
      <c r="J208" s="531"/>
      <c r="K208" s="532"/>
      <c r="L208" s="533"/>
      <c r="M208" s="260"/>
    </row>
    <row r="209" spans="1:13" ht="27" customHeight="1" x14ac:dyDescent="0.2">
      <c r="A209" s="1178"/>
      <c r="B209" s="1179"/>
      <c r="C209" s="1179"/>
      <c r="D209" s="1180"/>
      <c r="E209" s="1166" t="s">
        <v>709</v>
      </c>
      <c r="F209" s="1167"/>
      <c r="G209" s="1167"/>
      <c r="H209" s="1168"/>
      <c r="I209" s="251"/>
      <c r="J209" s="431" t="s">
        <v>279</v>
      </c>
      <c r="K209" s="252" t="s">
        <v>279</v>
      </c>
      <c r="L209" s="433" t="s">
        <v>279</v>
      </c>
      <c r="M209" s="251"/>
    </row>
    <row r="210" spans="1:13" ht="13.5" customHeight="1" x14ac:dyDescent="0.2">
      <c r="A210" s="1178"/>
      <c r="B210" s="1179"/>
      <c r="C210" s="1179"/>
      <c r="D210" s="1180"/>
      <c r="E210" s="256"/>
      <c r="F210" s="436" t="s">
        <v>707</v>
      </c>
      <c r="G210" s="1181" t="s">
        <v>710</v>
      </c>
      <c r="H210" s="1182"/>
      <c r="I210" s="435"/>
      <c r="J210" s="518"/>
      <c r="K210" s="519"/>
      <c r="L210" s="520"/>
      <c r="M210" s="435"/>
    </row>
    <row r="211" spans="1:13" ht="13.5" customHeight="1" x14ac:dyDescent="0.2">
      <c r="A211" s="253"/>
      <c r="D211" s="255"/>
      <c r="E211" s="257"/>
      <c r="F211" s="258"/>
      <c r="G211" s="258"/>
      <c r="H211" s="259"/>
      <c r="I211" s="260"/>
      <c r="J211" s="531"/>
      <c r="K211" s="532"/>
      <c r="L211" s="533"/>
      <c r="M211" s="260"/>
    </row>
    <row r="212" spans="1:13" ht="27" customHeight="1" x14ac:dyDescent="0.2">
      <c r="A212" s="1178"/>
      <c r="B212" s="1179"/>
      <c r="C212" s="1179"/>
      <c r="D212" s="1180"/>
      <c r="E212" s="1166" t="s">
        <v>711</v>
      </c>
      <c r="F212" s="1167"/>
      <c r="G212" s="1167"/>
      <c r="H212" s="1168"/>
      <c r="I212" s="251"/>
      <c r="J212" s="431" t="s">
        <v>279</v>
      </c>
      <c r="K212" s="252" t="s">
        <v>279</v>
      </c>
      <c r="L212" s="433" t="s">
        <v>279</v>
      </c>
      <c r="M212" s="251" t="s">
        <v>712</v>
      </c>
    </row>
    <row r="213" spans="1:13" ht="13.5" customHeight="1" x14ac:dyDescent="0.2">
      <c r="A213" s="738"/>
      <c r="B213" s="746"/>
      <c r="C213" s="746"/>
      <c r="D213" s="739"/>
      <c r="E213" s="534"/>
      <c r="F213" s="607"/>
      <c r="G213" s="607"/>
      <c r="H213" s="536"/>
      <c r="I213" s="261"/>
      <c r="J213" s="537"/>
      <c r="K213" s="608"/>
      <c r="L213" s="538"/>
      <c r="M213" s="261"/>
    </row>
    <row r="214" spans="1:13" ht="42.5" customHeight="1" x14ac:dyDescent="0.2">
      <c r="A214" s="1268" t="s">
        <v>713</v>
      </c>
      <c r="B214" s="1269"/>
      <c r="C214" s="1269"/>
      <c r="D214" s="1270"/>
      <c r="E214" s="1189" t="s">
        <v>1007</v>
      </c>
      <c r="F214" s="1190"/>
      <c r="G214" s="1190"/>
      <c r="H214" s="1191"/>
      <c r="I214" s="559" t="s">
        <v>761</v>
      </c>
      <c r="J214" s="762" t="s">
        <v>284</v>
      </c>
      <c r="K214" s="742" t="s">
        <v>284</v>
      </c>
      <c r="L214" s="763"/>
      <c r="M214" s="764" t="s">
        <v>714</v>
      </c>
    </row>
    <row r="215" spans="1:13" ht="42.75" customHeight="1" x14ac:dyDescent="0.2">
      <c r="A215" s="438"/>
      <c r="B215" s="439"/>
      <c r="C215" s="439"/>
      <c r="D215" s="440"/>
      <c r="E215" s="574" t="s">
        <v>534</v>
      </c>
      <c r="F215" s="1174" t="s">
        <v>715</v>
      </c>
      <c r="G215" s="1174"/>
      <c r="H215" s="1175"/>
      <c r="I215" s="261"/>
      <c r="J215" s="253"/>
      <c r="K215" s="569"/>
      <c r="L215" s="570"/>
      <c r="M215" s="573"/>
    </row>
    <row r="216" spans="1:13" ht="13.5" customHeight="1" x14ac:dyDescent="0.2">
      <c r="A216" s="438"/>
      <c r="B216" s="439"/>
      <c r="C216" s="439"/>
      <c r="D216" s="440"/>
      <c r="E216" s="572"/>
      <c r="F216" s="535" t="s">
        <v>686</v>
      </c>
      <c r="G216" s="535"/>
      <c r="H216" s="535"/>
      <c r="I216" s="261"/>
      <c r="J216" s="253"/>
      <c r="K216" s="569"/>
      <c r="L216" s="570"/>
      <c r="M216" s="573"/>
    </row>
    <row r="217" spans="1:13" ht="42.75" customHeight="1" x14ac:dyDescent="0.2">
      <c r="A217" s="438"/>
      <c r="B217" s="439"/>
      <c r="C217" s="439"/>
      <c r="D217" s="440"/>
      <c r="E217" s="574" t="s">
        <v>534</v>
      </c>
      <c r="F217" s="1174" t="s">
        <v>716</v>
      </c>
      <c r="G217" s="1174"/>
      <c r="H217" s="1175"/>
      <c r="I217" s="261"/>
      <c r="J217" s="253"/>
      <c r="K217" s="569"/>
      <c r="L217" s="570"/>
      <c r="M217" s="573"/>
    </row>
    <row r="218" spans="1:13" ht="13.5" customHeight="1" x14ac:dyDescent="0.2">
      <c r="A218" s="438"/>
      <c r="B218" s="439"/>
      <c r="C218" s="439"/>
      <c r="D218" s="440"/>
      <c r="E218" s="257"/>
      <c r="F218" s="258"/>
      <c r="G218" s="258"/>
      <c r="H218" s="258"/>
      <c r="I218" s="260"/>
      <c r="J218" s="543"/>
      <c r="K218" s="743"/>
      <c r="L218" s="566"/>
      <c r="M218" s="567"/>
    </row>
    <row r="219" spans="1:13" ht="27.5" customHeight="1" x14ac:dyDescent="0.2">
      <c r="A219" s="799"/>
      <c r="B219" s="807"/>
      <c r="C219" s="807"/>
      <c r="D219" s="800"/>
      <c r="E219" s="1169" t="s">
        <v>1008</v>
      </c>
      <c r="F219" s="1170"/>
      <c r="G219" s="1170"/>
      <c r="H219" s="1171"/>
      <c r="I219" s="261"/>
      <c r="J219" s="568" t="s">
        <v>284</v>
      </c>
      <c r="K219" s="569" t="s">
        <v>284</v>
      </c>
      <c r="L219" s="575"/>
      <c r="M219" s="576" t="s">
        <v>907</v>
      </c>
    </row>
    <row r="220" spans="1:13" ht="13.5" customHeight="1" x14ac:dyDescent="0.2">
      <c r="A220" s="438"/>
      <c r="B220" s="439"/>
      <c r="C220" s="439"/>
      <c r="D220" s="440"/>
      <c r="E220" s="574" t="s">
        <v>279</v>
      </c>
      <c r="F220" s="1172" t="s">
        <v>718</v>
      </c>
      <c r="G220" s="1172"/>
      <c r="H220" s="1173"/>
      <c r="I220" s="261"/>
      <c r="J220" s="253"/>
      <c r="K220" s="569"/>
      <c r="L220" s="570"/>
      <c r="M220" s="573"/>
    </row>
    <row r="221" spans="1:13" ht="30" customHeight="1" x14ac:dyDescent="0.2">
      <c r="A221" s="438"/>
      <c r="B221" s="439"/>
      <c r="C221" s="439"/>
      <c r="D221" s="440"/>
      <c r="E221" s="574" t="s">
        <v>279</v>
      </c>
      <c r="F221" s="1174" t="s">
        <v>719</v>
      </c>
      <c r="G221" s="1174"/>
      <c r="H221" s="1175"/>
      <c r="I221" s="261"/>
      <c r="J221" s="253"/>
      <c r="K221" s="569"/>
      <c r="L221" s="570"/>
      <c r="M221" s="573"/>
    </row>
    <row r="222" spans="1:13" ht="13.5" customHeight="1" x14ac:dyDescent="0.2">
      <c r="A222" s="438"/>
      <c r="B222" s="439"/>
      <c r="C222" s="439"/>
      <c r="D222" s="440"/>
      <c r="E222" s="574" t="s">
        <v>279</v>
      </c>
      <c r="F222" s="1172" t="s">
        <v>720</v>
      </c>
      <c r="G222" s="1172"/>
      <c r="H222" s="1173"/>
      <c r="I222" s="261"/>
      <c r="J222" s="253"/>
      <c r="K222" s="569"/>
      <c r="L222" s="570"/>
      <c r="M222" s="573"/>
    </row>
    <row r="223" spans="1:13" ht="13.5" customHeight="1" x14ac:dyDescent="0.2">
      <c r="A223" s="438"/>
      <c r="B223" s="439"/>
      <c r="C223" s="439"/>
      <c r="D223" s="440"/>
      <c r="E223" s="574" t="s">
        <v>279</v>
      </c>
      <c r="F223" s="1172" t="s">
        <v>721</v>
      </c>
      <c r="G223" s="1172"/>
      <c r="H223" s="1173"/>
      <c r="I223" s="261"/>
      <c r="J223" s="253"/>
      <c r="K223" s="569"/>
      <c r="L223" s="570"/>
      <c r="M223" s="573"/>
    </row>
    <row r="224" spans="1:13" ht="27.75" customHeight="1" x14ac:dyDescent="0.2">
      <c r="A224" s="438"/>
      <c r="B224" s="439"/>
      <c r="C224" s="439"/>
      <c r="D224" s="440"/>
      <c r="E224" s="574" t="s">
        <v>279</v>
      </c>
      <c r="F224" s="1174" t="s">
        <v>722</v>
      </c>
      <c r="G224" s="1174"/>
      <c r="H224" s="1175"/>
      <c r="I224" s="261"/>
      <c r="J224" s="253"/>
      <c r="K224" s="569"/>
      <c r="L224" s="570"/>
      <c r="M224" s="573"/>
    </row>
    <row r="225" spans="1:13" ht="13.5" customHeight="1" x14ac:dyDescent="0.2">
      <c r="A225" s="438"/>
      <c r="B225" s="439"/>
      <c r="C225" s="439"/>
      <c r="D225" s="440"/>
      <c r="E225" s="574" t="s">
        <v>279</v>
      </c>
      <c r="F225" s="1172" t="s">
        <v>723</v>
      </c>
      <c r="G225" s="1172"/>
      <c r="H225" s="1173"/>
      <c r="I225" s="261"/>
      <c r="J225" s="253"/>
      <c r="K225" s="569"/>
      <c r="L225" s="570"/>
      <c r="M225" s="573"/>
    </row>
    <row r="226" spans="1:13" ht="13.5" customHeight="1" x14ac:dyDescent="0.2">
      <c r="A226" s="438"/>
      <c r="B226" s="439"/>
      <c r="C226" s="439"/>
      <c r="D226" s="440"/>
      <c r="E226" s="574" t="s">
        <v>279</v>
      </c>
      <c r="F226" s="1172" t="s">
        <v>724</v>
      </c>
      <c r="G226" s="1172"/>
      <c r="H226" s="1173"/>
      <c r="I226" s="261"/>
      <c r="J226" s="253"/>
      <c r="K226" s="569"/>
      <c r="L226" s="570"/>
      <c r="M226" s="573"/>
    </row>
    <row r="227" spans="1:13" ht="13.5" customHeight="1" x14ac:dyDescent="0.2">
      <c r="A227" s="438"/>
      <c r="B227" s="439"/>
      <c r="C227" s="439"/>
      <c r="D227" s="440"/>
      <c r="E227" s="574" t="s">
        <v>279</v>
      </c>
      <c r="F227" s="1172" t="s">
        <v>725</v>
      </c>
      <c r="G227" s="1172"/>
      <c r="H227" s="1173"/>
      <c r="I227" s="261"/>
      <c r="J227" s="253"/>
      <c r="K227" s="569"/>
      <c r="L227" s="570"/>
      <c r="M227" s="573"/>
    </row>
    <row r="228" spans="1:13" ht="13.5" customHeight="1" x14ac:dyDescent="0.2">
      <c r="A228" s="438"/>
      <c r="B228" s="439"/>
      <c r="C228" s="439"/>
      <c r="D228" s="440"/>
      <c r="E228" s="574" t="s">
        <v>279</v>
      </c>
      <c r="F228" s="1172" t="s">
        <v>726</v>
      </c>
      <c r="G228" s="1172"/>
      <c r="H228" s="1173"/>
      <c r="I228" s="261"/>
      <c r="J228" s="253"/>
      <c r="K228" s="569"/>
      <c r="L228" s="570"/>
      <c r="M228" s="573"/>
    </row>
    <row r="229" spans="1:13" ht="13.5" customHeight="1" x14ac:dyDescent="0.2">
      <c r="A229" s="438"/>
      <c r="B229" s="439"/>
      <c r="C229" s="439"/>
      <c r="D229" s="440"/>
      <c r="E229" s="577"/>
      <c r="F229" s="1176"/>
      <c r="G229" s="1176"/>
      <c r="H229" s="1177"/>
      <c r="I229" s="260"/>
      <c r="J229" s="543"/>
      <c r="K229" s="804"/>
      <c r="L229" s="566"/>
      <c r="M229" s="567"/>
    </row>
    <row r="230" spans="1:13" ht="54.5" customHeight="1" x14ac:dyDescent="0.2">
      <c r="A230" s="801"/>
      <c r="B230" s="802"/>
      <c r="C230" s="802"/>
      <c r="D230" s="803"/>
      <c r="E230" s="1169" t="s">
        <v>1009</v>
      </c>
      <c r="F230" s="1170"/>
      <c r="G230" s="1170"/>
      <c r="H230" s="1171"/>
      <c r="I230" s="261"/>
      <c r="J230" s="568" t="s">
        <v>284</v>
      </c>
      <c r="K230" s="569" t="s">
        <v>284</v>
      </c>
      <c r="L230" s="570"/>
      <c r="M230" s="571" t="s">
        <v>631</v>
      </c>
    </row>
    <row r="231" spans="1:13" ht="13.5" customHeight="1" x14ac:dyDescent="0.2">
      <c r="A231" s="578"/>
      <c r="B231" s="579"/>
      <c r="C231" s="579"/>
      <c r="D231" s="580"/>
      <c r="E231" s="581"/>
      <c r="F231" s="525"/>
      <c r="G231" s="525"/>
      <c r="H231" s="525"/>
      <c r="I231" s="527"/>
      <c r="J231" s="521"/>
      <c r="K231" s="582"/>
      <c r="L231" s="583"/>
      <c r="M231" s="584"/>
    </row>
    <row r="232" spans="1:13" ht="13.5" customHeight="1" x14ac:dyDescent="0.2">
      <c r="A232" s="1206"/>
      <c r="B232" s="1206"/>
      <c r="C232" s="1206"/>
      <c r="D232" s="1206"/>
      <c r="E232" s="1206"/>
      <c r="F232" s="1206"/>
      <c r="G232" s="1206"/>
      <c r="H232" s="1206"/>
      <c r="I232" s="1206"/>
      <c r="J232" s="1206"/>
      <c r="K232" s="1206"/>
      <c r="L232" s="1206"/>
      <c r="M232" s="1206"/>
    </row>
    <row r="233" spans="1:13" ht="13.5" customHeight="1" x14ac:dyDescent="0.2">
      <c r="A233" s="1206" t="s">
        <v>727</v>
      </c>
      <c r="B233" s="1206"/>
      <c r="C233" s="1206"/>
      <c r="D233" s="1206"/>
      <c r="E233" s="1206"/>
      <c r="F233" s="1206"/>
      <c r="G233" s="1206"/>
      <c r="H233" s="1206"/>
      <c r="I233" s="1206"/>
      <c r="J233" s="1206"/>
      <c r="K233" s="1206"/>
      <c r="L233" s="1206"/>
      <c r="M233" s="1206"/>
    </row>
    <row r="234" spans="1:13" ht="13.5" customHeight="1" x14ac:dyDescent="0.2">
      <c r="A234" s="1206" t="s">
        <v>728</v>
      </c>
      <c r="B234" s="1206"/>
      <c r="C234" s="1206"/>
      <c r="D234" s="1206"/>
      <c r="E234" s="1206"/>
      <c r="F234" s="1206"/>
      <c r="G234" s="1206"/>
      <c r="H234" s="1206"/>
      <c r="I234" s="1206"/>
      <c r="J234" s="1206"/>
      <c r="K234" s="1206"/>
      <c r="L234" s="1206"/>
      <c r="M234" s="1206"/>
    </row>
    <row r="235" spans="1:13" ht="13.5" customHeight="1" x14ac:dyDescent="0.2">
      <c r="A235" s="1207"/>
      <c r="B235" s="1207"/>
      <c r="C235" s="1207"/>
      <c r="D235" s="1207"/>
      <c r="E235" s="1207"/>
      <c r="F235" s="1207"/>
      <c r="G235" s="1207"/>
      <c r="H235" s="1207"/>
      <c r="I235" s="1207"/>
      <c r="J235" s="1207"/>
      <c r="K235" s="1207"/>
      <c r="L235" s="1207"/>
      <c r="M235" s="1207"/>
    </row>
    <row r="236" spans="1:13" ht="13.5" customHeight="1" x14ac:dyDescent="0.2">
      <c r="A236" s="1207"/>
      <c r="B236" s="1207"/>
      <c r="C236" s="1207"/>
      <c r="D236" s="1207"/>
      <c r="E236" s="1207"/>
      <c r="F236" s="1207"/>
      <c r="G236" s="1207"/>
      <c r="H236" s="1207"/>
      <c r="I236" s="1207"/>
      <c r="J236" s="1207"/>
      <c r="K236" s="1207"/>
      <c r="L236" s="1207"/>
      <c r="M236" s="1207"/>
    </row>
    <row r="237" spans="1:13" ht="13.5" customHeight="1" x14ac:dyDescent="0.2">
      <c r="A237" s="1207"/>
      <c r="B237" s="1207"/>
      <c r="C237" s="1207"/>
      <c r="D237" s="1207"/>
      <c r="E237" s="1207"/>
      <c r="F237" s="1207"/>
      <c r="G237" s="1207"/>
      <c r="H237" s="1207"/>
      <c r="I237" s="1207"/>
      <c r="J237" s="1207"/>
      <c r="K237" s="1207"/>
      <c r="L237" s="1207"/>
      <c r="M237" s="1207"/>
    </row>
    <row r="238" spans="1:13" ht="13.5" customHeight="1" x14ac:dyDescent="0.2">
      <c r="A238" s="1206"/>
      <c r="B238" s="1206"/>
      <c r="C238" s="1206"/>
      <c r="D238" s="1206"/>
      <c r="E238" s="1206"/>
      <c r="F238" s="1206"/>
      <c r="G238" s="1206"/>
      <c r="H238" s="1206"/>
      <c r="I238" s="1206"/>
      <c r="J238" s="1206"/>
      <c r="K238" s="1206"/>
      <c r="L238" s="1206"/>
      <c r="M238" s="1206"/>
    </row>
    <row r="239" spans="1:13" ht="13.5" customHeight="1" x14ac:dyDescent="0.2">
      <c r="A239" s="1179"/>
      <c r="B239" s="1179"/>
      <c r="C239" s="1179"/>
      <c r="D239" s="1179"/>
      <c r="E239" s="436"/>
      <c r="F239" s="436"/>
      <c r="G239" s="1181"/>
      <c r="H239" s="1181"/>
      <c r="I239" s="585"/>
      <c r="J239" s="519"/>
      <c r="K239" s="519"/>
      <c r="L239" s="519"/>
      <c r="M239" s="585"/>
    </row>
    <row r="240" spans="1:13" ht="13.5" customHeight="1" x14ac:dyDescent="0.2">
      <c r="A240" s="1179"/>
      <c r="B240" s="1179"/>
      <c r="C240" s="1179"/>
      <c r="D240" s="1179"/>
      <c r="E240" s="436"/>
      <c r="F240" s="436"/>
      <c r="G240" s="1181"/>
      <c r="H240" s="1181"/>
      <c r="I240" s="585"/>
      <c r="J240" s="519"/>
      <c r="K240" s="519"/>
      <c r="L240" s="519"/>
      <c r="M240" s="585"/>
    </row>
  </sheetData>
  <mergeCells count="251">
    <mergeCell ref="A133:D133"/>
    <mergeCell ref="A180:D180"/>
    <mergeCell ref="A214:D214"/>
    <mergeCell ref="A84:D84"/>
    <mergeCell ref="E84:H84"/>
    <mergeCell ref="A86:D86"/>
    <mergeCell ref="E86:H86"/>
    <mergeCell ref="E97:H97"/>
    <mergeCell ref="F188:H188"/>
    <mergeCell ref="A192:D192"/>
    <mergeCell ref="E192:H192"/>
    <mergeCell ref="E194:H194"/>
    <mergeCell ref="E214:H214"/>
    <mergeCell ref="F115:H115"/>
    <mergeCell ref="F116:H116"/>
    <mergeCell ref="E103:H103"/>
    <mergeCell ref="E105:H105"/>
    <mergeCell ref="A107:D107"/>
    <mergeCell ref="E107:H107"/>
    <mergeCell ref="F108:H108"/>
    <mergeCell ref="F109:H109"/>
    <mergeCell ref="F110:H110"/>
    <mergeCell ref="F111:H111"/>
    <mergeCell ref="F112:H112"/>
    <mergeCell ref="M163:M164"/>
    <mergeCell ref="E166:H166"/>
    <mergeCell ref="F167:H167"/>
    <mergeCell ref="E170:H170"/>
    <mergeCell ref="E171:H171"/>
    <mergeCell ref="G172:H172"/>
    <mergeCell ref="G173:H173"/>
    <mergeCell ref="G174:H174"/>
    <mergeCell ref="E176:H176"/>
    <mergeCell ref="I170:I172"/>
    <mergeCell ref="D3:G3"/>
    <mergeCell ref="H3:L3"/>
    <mergeCell ref="D4:G4"/>
    <mergeCell ref="H4:L4"/>
    <mergeCell ref="D5:G5"/>
    <mergeCell ref="H5:L5"/>
    <mergeCell ref="D6:G6"/>
    <mergeCell ref="H6:L6"/>
    <mergeCell ref="D7:G7"/>
    <mergeCell ref="H7:L7"/>
    <mergeCell ref="D8:G8"/>
    <mergeCell ref="H8:L8"/>
    <mergeCell ref="A10:D11"/>
    <mergeCell ref="E10:H11"/>
    <mergeCell ref="I10:I11"/>
    <mergeCell ref="J10:L10"/>
    <mergeCell ref="M10:M11"/>
    <mergeCell ref="A13:D13"/>
    <mergeCell ref="E13:H13"/>
    <mergeCell ref="M13:M16"/>
    <mergeCell ref="C14:D14"/>
    <mergeCell ref="E14:H14"/>
    <mergeCell ref="A15:D15"/>
    <mergeCell ref="G15:H15"/>
    <mergeCell ref="A16:D16"/>
    <mergeCell ref="E16:H16"/>
    <mergeCell ref="F17:H17"/>
    <mergeCell ref="G18:H18"/>
    <mergeCell ref="F19:H19"/>
    <mergeCell ref="A20:D20"/>
    <mergeCell ref="G20:H20"/>
    <mergeCell ref="A21:D21"/>
    <mergeCell ref="F21:H21"/>
    <mergeCell ref="A24:D24"/>
    <mergeCell ref="E24:H24"/>
    <mergeCell ref="A25:D25"/>
    <mergeCell ref="G25:H25"/>
    <mergeCell ref="A27:D27"/>
    <mergeCell ref="E27:H27"/>
    <mergeCell ref="A30:D30"/>
    <mergeCell ref="E30:H30"/>
    <mergeCell ref="M30:M31"/>
    <mergeCell ref="A31:D31"/>
    <mergeCell ref="G31:H31"/>
    <mergeCell ref="A41:D41"/>
    <mergeCell ref="E41:H41"/>
    <mergeCell ref="A43:D43"/>
    <mergeCell ref="E43:H43"/>
    <mergeCell ref="A45:D45"/>
    <mergeCell ref="E45:H45"/>
    <mergeCell ref="A47:D47"/>
    <mergeCell ref="E47:H47"/>
    <mergeCell ref="A49:D49"/>
    <mergeCell ref="E49:H49"/>
    <mergeCell ref="A51:D51"/>
    <mergeCell ref="E51:H51"/>
    <mergeCell ref="M51:M53"/>
    <mergeCell ref="A54:D54"/>
    <mergeCell ref="E54:H54"/>
    <mergeCell ref="G55:H55"/>
    <mergeCell ref="G56:H56"/>
    <mergeCell ref="A57:D57"/>
    <mergeCell ref="G57:H57"/>
    <mergeCell ref="G58:H58"/>
    <mergeCell ref="A59:D59"/>
    <mergeCell ref="G59:H59"/>
    <mergeCell ref="A63:D63"/>
    <mergeCell ref="E63:H63"/>
    <mergeCell ref="A64:D64"/>
    <mergeCell ref="G64:H64"/>
    <mergeCell ref="A65:D65"/>
    <mergeCell ref="G65:H65"/>
    <mergeCell ref="A67:D67"/>
    <mergeCell ref="E67:H67"/>
    <mergeCell ref="A69:D69"/>
    <mergeCell ref="E69:H69"/>
    <mergeCell ref="I69:I72"/>
    <mergeCell ref="A70:D70"/>
    <mergeCell ref="F70:H70"/>
    <mergeCell ref="A71:D71"/>
    <mergeCell ref="F71:H71"/>
    <mergeCell ref="A72:D72"/>
    <mergeCell ref="F72:H72"/>
    <mergeCell ref="A73:D73"/>
    <mergeCell ref="F73:H73"/>
    <mergeCell ref="A74:D74"/>
    <mergeCell ref="F74:H74"/>
    <mergeCell ref="F75:H75"/>
    <mergeCell ref="A77:D77"/>
    <mergeCell ref="E77:H77"/>
    <mergeCell ref="I77:I78"/>
    <mergeCell ref="A78:D78"/>
    <mergeCell ref="G78:H78"/>
    <mergeCell ref="E80:H80"/>
    <mergeCell ref="E82:H82"/>
    <mergeCell ref="A88:D88"/>
    <mergeCell ref="E88:H88"/>
    <mergeCell ref="A89:D89"/>
    <mergeCell ref="G89:H89"/>
    <mergeCell ref="G90:H90"/>
    <mergeCell ref="G91:H91"/>
    <mergeCell ref="A93:D93"/>
    <mergeCell ref="E93:H93"/>
    <mergeCell ref="M88:M90"/>
    <mergeCell ref="A152:D152"/>
    <mergeCell ref="E152:H152"/>
    <mergeCell ref="A196:D196"/>
    <mergeCell ref="E196:H196"/>
    <mergeCell ref="I196:I200"/>
    <mergeCell ref="A197:D197"/>
    <mergeCell ref="F197:H197"/>
    <mergeCell ref="A198:D198"/>
    <mergeCell ref="F198:H198"/>
    <mergeCell ref="A199:D199"/>
    <mergeCell ref="F199:H199"/>
    <mergeCell ref="A154:D154"/>
    <mergeCell ref="E154:H154"/>
    <mergeCell ref="E159:H159"/>
    <mergeCell ref="E161:H161"/>
    <mergeCell ref="E163:H163"/>
    <mergeCell ref="E164:H164"/>
    <mergeCell ref="I163:I164"/>
    <mergeCell ref="E180:H180"/>
    <mergeCell ref="F182:H182"/>
    <mergeCell ref="G183:H183"/>
    <mergeCell ref="F186:H186"/>
    <mergeCell ref="A123:D123"/>
    <mergeCell ref="J201:J202"/>
    <mergeCell ref="K201:K202"/>
    <mergeCell ref="L201:L202"/>
    <mergeCell ref="A203:D203"/>
    <mergeCell ref="E203:H203"/>
    <mergeCell ref="A205:D205"/>
    <mergeCell ref="E205:H205"/>
    <mergeCell ref="M205:M206"/>
    <mergeCell ref="A206:D206"/>
    <mergeCell ref="A201:D201"/>
    <mergeCell ref="E201:H201"/>
    <mergeCell ref="F206:H206"/>
    <mergeCell ref="A232:M232"/>
    <mergeCell ref="A233:M233"/>
    <mergeCell ref="A234:M234"/>
    <mergeCell ref="A239:D239"/>
    <mergeCell ref="G239:H239"/>
    <mergeCell ref="A240:D240"/>
    <mergeCell ref="G240:H240"/>
    <mergeCell ref="A235:M235"/>
    <mergeCell ref="A236:M236"/>
    <mergeCell ref="A237:M237"/>
    <mergeCell ref="A238:M238"/>
    <mergeCell ref="E123:H123"/>
    <mergeCell ref="A95:D95"/>
    <mergeCell ref="E95:H95"/>
    <mergeCell ref="A99:D99"/>
    <mergeCell ref="E99:H99"/>
    <mergeCell ref="A101:D101"/>
    <mergeCell ref="E101:H101"/>
    <mergeCell ref="A119:D119"/>
    <mergeCell ref="E119:H119"/>
    <mergeCell ref="A121:D121"/>
    <mergeCell ref="E121:H121"/>
    <mergeCell ref="A103:D103"/>
    <mergeCell ref="F113:H113"/>
    <mergeCell ref="A33:D33"/>
    <mergeCell ref="E33:H33"/>
    <mergeCell ref="M33:M34"/>
    <mergeCell ref="A35:D35"/>
    <mergeCell ref="E35:H35"/>
    <mergeCell ref="A37:D37"/>
    <mergeCell ref="E37:H37"/>
    <mergeCell ref="A39:D39"/>
    <mergeCell ref="E39:H39"/>
    <mergeCell ref="F137:H137"/>
    <mergeCell ref="F138:H138"/>
    <mergeCell ref="E140:H140"/>
    <mergeCell ref="F141:H141"/>
    <mergeCell ref="F142:H142"/>
    <mergeCell ref="F143:H143"/>
    <mergeCell ref="E145:H145"/>
    <mergeCell ref="F114:H114"/>
    <mergeCell ref="E219:H219"/>
    <mergeCell ref="F148:H148"/>
    <mergeCell ref="E150:H150"/>
    <mergeCell ref="F117:H117"/>
    <mergeCell ref="E125:H125"/>
    <mergeCell ref="G126:H126"/>
    <mergeCell ref="E128:H128"/>
    <mergeCell ref="F129:H129"/>
    <mergeCell ref="G130:H130"/>
    <mergeCell ref="G131:H131"/>
    <mergeCell ref="E133:H133"/>
    <mergeCell ref="F146:H146"/>
    <mergeCell ref="F217:H217"/>
    <mergeCell ref="E135:H135"/>
    <mergeCell ref="F136:H136"/>
    <mergeCell ref="F215:H215"/>
    <mergeCell ref="A190:D190"/>
    <mergeCell ref="E190:H190"/>
    <mergeCell ref="E230:H230"/>
    <mergeCell ref="F220:H220"/>
    <mergeCell ref="F221:H221"/>
    <mergeCell ref="F228:H228"/>
    <mergeCell ref="F229:H229"/>
    <mergeCell ref="F222:H222"/>
    <mergeCell ref="F223:H223"/>
    <mergeCell ref="F224:H224"/>
    <mergeCell ref="F225:H225"/>
    <mergeCell ref="F226:H226"/>
    <mergeCell ref="F227:H227"/>
    <mergeCell ref="A207:D207"/>
    <mergeCell ref="G207:H207"/>
    <mergeCell ref="A209:D209"/>
    <mergeCell ref="E209:H209"/>
    <mergeCell ref="A210:D210"/>
    <mergeCell ref="G210:H210"/>
    <mergeCell ref="A212:D212"/>
    <mergeCell ref="E212:H212"/>
  </mergeCells>
  <phoneticPr fontId="4"/>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3" manualBreakCount="3">
    <brk id="34" max="12" man="1"/>
    <brk id="153" max="12" man="1"/>
    <brk id="191" max="1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10"/>
  <sheetViews>
    <sheetView view="pageBreakPreview" zoomScaleSheetLayoutView="100" workbookViewId="0">
      <selection sqref="A1:G1"/>
    </sheetView>
  </sheetViews>
  <sheetFormatPr defaultColWidth="9" defaultRowHeight="20.149999999999999" customHeight="1" x14ac:dyDescent="0.2"/>
  <cols>
    <col min="1" max="1" width="6.6328125" style="92" customWidth="1"/>
    <col min="2" max="2" width="22.6328125" style="102" customWidth="1"/>
    <col min="3" max="3" width="54.6328125" style="102" customWidth="1"/>
    <col min="4" max="4" width="4.08984375" style="103" customWidth="1"/>
    <col min="5" max="5" width="15.08984375" style="104" customWidth="1"/>
    <col min="6" max="6" width="30.6328125" style="102" customWidth="1"/>
    <col min="7" max="7" width="7.6328125" style="92" customWidth="1"/>
    <col min="8" max="16384" width="9" style="92"/>
  </cols>
  <sheetData>
    <row r="1" spans="1:7" ht="24" customHeight="1" x14ac:dyDescent="0.2">
      <c r="A1" s="1302" t="s">
        <v>268</v>
      </c>
      <c r="B1" s="1302"/>
      <c r="C1" s="1302"/>
      <c r="D1" s="1302"/>
      <c r="E1" s="1302"/>
      <c r="F1" s="1302"/>
      <c r="G1" s="1302"/>
    </row>
    <row r="2" spans="1:7" s="111" customFormat="1" ht="18" customHeight="1" x14ac:dyDescent="0.2">
      <c r="A2" s="441" t="s">
        <v>269</v>
      </c>
      <c r="B2" s="107"/>
      <c r="C2" s="108"/>
      <c r="D2" s="109"/>
      <c r="E2" s="110"/>
      <c r="F2" s="107"/>
    </row>
    <row r="3" spans="1:7" s="111" customFormat="1" ht="18" customHeight="1" x14ac:dyDescent="0.2">
      <c r="A3" s="441" t="s">
        <v>270</v>
      </c>
      <c r="B3" s="107"/>
      <c r="C3" s="108"/>
      <c r="D3" s="109"/>
      <c r="E3" s="110"/>
      <c r="F3" s="107"/>
    </row>
    <row r="4" spans="1:7" s="112" customFormat="1" ht="24" customHeight="1" x14ac:dyDescent="0.2">
      <c r="A4" s="442" t="s">
        <v>271</v>
      </c>
      <c r="B4" s="443" t="s">
        <v>272</v>
      </c>
      <c r="C4" s="447" t="s">
        <v>273</v>
      </c>
      <c r="D4" s="1303" t="s">
        <v>274</v>
      </c>
      <c r="E4" s="1303"/>
      <c r="F4" s="479" t="s">
        <v>275</v>
      </c>
      <c r="G4" s="481" t="s">
        <v>276</v>
      </c>
    </row>
    <row r="5" spans="1:7" ht="18" customHeight="1" x14ac:dyDescent="0.2">
      <c r="A5" s="90"/>
      <c r="B5" s="419" t="s">
        <v>277</v>
      </c>
      <c r="C5" s="10" t="s">
        <v>278</v>
      </c>
      <c r="D5" s="11" t="s">
        <v>279</v>
      </c>
      <c r="E5" s="12" t="s">
        <v>280</v>
      </c>
      <c r="F5" s="53"/>
      <c r="G5" s="91" t="s">
        <v>279</v>
      </c>
    </row>
    <row r="6" spans="1:7" s="829" customFormat="1" ht="18" customHeight="1" x14ac:dyDescent="0.2">
      <c r="A6" s="830"/>
      <c r="B6" s="831" t="s">
        <v>1013</v>
      </c>
      <c r="C6" s="832" t="s">
        <v>278</v>
      </c>
      <c r="D6" s="833" t="s">
        <v>279</v>
      </c>
      <c r="E6" s="834" t="s">
        <v>1014</v>
      </c>
      <c r="F6" s="832"/>
      <c r="G6" s="836" t="s">
        <v>279</v>
      </c>
    </row>
    <row r="7" spans="1:7" s="829" customFormat="1" ht="18" customHeight="1" x14ac:dyDescent="0.2">
      <c r="A7" s="1311"/>
      <c r="B7" s="1309" t="s">
        <v>1015</v>
      </c>
      <c r="C7" s="832" t="s">
        <v>1019</v>
      </c>
      <c r="D7" s="833" t="s">
        <v>1016</v>
      </c>
      <c r="E7" s="834" t="s">
        <v>1018</v>
      </c>
      <c r="F7" s="835"/>
      <c r="G7" s="836" t="s">
        <v>279</v>
      </c>
    </row>
    <row r="8" spans="1:7" s="829" customFormat="1" ht="18" customHeight="1" x14ac:dyDescent="0.2">
      <c r="A8" s="1312"/>
      <c r="B8" s="1310"/>
      <c r="C8" s="832" t="s">
        <v>1017</v>
      </c>
      <c r="D8" s="833" t="s">
        <v>279</v>
      </c>
      <c r="E8" s="834"/>
      <c r="F8" s="835"/>
      <c r="G8" s="836" t="s">
        <v>279</v>
      </c>
    </row>
    <row r="9" spans="1:7" s="194" customFormat="1" ht="45" customHeight="1" x14ac:dyDescent="0.2">
      <c r="A9" s="1328"/>
      <c r="B9" s="606" t="s">
        <v>323</v>
      </c>
      <c r="C9" s="601" t="s">
        <v>324</v>
      </c>
      <c r="D9" s="602" t="s">
        <v>286</v>
      </c>
      <c r="E9" s="603" t="s">
        <v>290</v>
      </c>
      <c r="F9" s="237" t="s">
        <v>325</v>
      </c>
      <c r="G9" s="604" t="s">
        <v>286</v>
      </c>
    </row>
    <row r="10" spans="1:7" s="194" customFormat="1" ht="44.5" customHeight="1" x14ac:dyDescent="0.2">
      <c r="A10" s="1327"/>
      <c r="B10" s="177"/>
      <c r="C10" s="176" t="s">
        <v>901</v>
      </c>
      <c r="D10" s="224" t="s">
        <v>286</v>
      </c>
      <c r="E10" s="225" t="s">
        <v>290</v>
      </c>
      <c r="F10" s="205"/>
      <c r="G10" s="226" t="s">
        <v>286</v>
      </c>
    </row>
    <row r="11" spans="1:7" s="194" customFormat="1" ht="55.5" customHeight="1" x14ac:dyDescent="0.2">
      <c r="A11" s="1329"/>
      <c r="B11" s="177"/>
      <c r="C11" s="178" t="s">
        <v>326</v>
      </c>
      <c r="D11" s="227" t="s">
        <v>286</v>
      </c>
      <c r="E11" s="228" t="s">
        <v>327</v>
      </c>
      <c r="F11" s="229"/>
      <c r="G11" s="230" t="s">
        <v>284</v>
      </c>
    </row>
    <row r="12" spans="1:7" ht="30" customHeight="1" x14ac:dyDescent="0.2">
      <c r="A12" s="1330"/>
      <c r="B12" s="766" t="s">
        <v>285</v>
      </c>
      <c r="C12" s="62" t="s">
        <v>902</v>
      </c>
      <c r="D12" s="164" t="s">
        <v>286</v>
      </c>
      <c r="E12" s="170" t="s">
        <v>287</v>
      </c>
      <c r="F12" s="184" t="s">
        <v>288</v>
      </c>
      <c r="G12" s="93" t="s">
        <v>279</v>
      </c>
    </row>
    <row r="13" spans="1:7" ht="18" customHeight="1" x14ac:dyDescent="0.2">
      <c r="A13" s="1331"/>
      <c r="B13" s="131"/>
      <c r="C13" s="59" t="s">
        <v>289</v>
      </c>
      <c r="D13" s="171" t="s">
        <v>286</v>
      </c>
      <c r="E13" s="61" t="s">
        <v>282</v>
      </c>
      <c r="F13" s="158"/>
      <c r="G13" s="95" t="s">
        <v>279</v>
      </c>
    </row>
    <row r="14" spans="1:7" ht="18" customHeight="1" x14ac:dyDescent="0.2">
      <c r="A14" s="1332"/>
      <c r="B14" s="409"/>
      <c r="C14" s="74" t="s">
        <v>903</v>
      </c>
      <c r="D14" s="167" t="s">
        <v>286</v>
      </c>
      <c r="E14" s="172" t="s">
        <v>282</v>
      </c>
      <c r="F14" s="169"/>
      <c r="G14" s="96" t="s">
        <v>279</v>
      </c>
    </row>
    <row r="15" spans="1:7" s="141" customFormat="1" ht="30" customHeight="1" x14ac:dyDescent="0.2">
      <c r="A15" s="174"/>
      <c r="B15" s="775" t="s">
        <v>805</v>
      </c>
      <c r="C15" s="173" t="s">
        <v>291</v>
      </c>
      <c r="D15" s="137" t="s">
        <v>284</v>
      </c>
      <c r="E15" s="138" t="s">
        <v>290</v>
      </c>
      <c r="F15" s="139"/>
      <c r="G15" s="140" t="s">
        <v>279</v>
      </c>
    </row>
    <row r="16" spans="1:7" s="141" customFormat="1" ht="55.5" customHeight="1" x14ac:dyDescent="0.2">
      <c r="A16" s="1333"/>
      <c r="B16" s="135" t="s">
        <v>806</v>
      </c>
      <c r="C16" s="179" t="s">
        <v>904</v>
      </c>
      <c r="D16" s="164" t="s">
        <v>284</v>
      </c>
      <c r="E16" s="165" t="s">
        <v>290</v>
      </c>
      <c r="F16" s="166"/>
      <c r="G16" s="143" t="s">
        <v>279</v>
      </c>
    </row>
    <row r="17" spans="1:7" s="141" customFormat="1" ht="70.5" customHeight="1" x14ac:dyDescent="0.2">
      <c r="A17" s="1334"/>
      <c r="B17" s="163"/>
      <c r="C17" s="180" t="s">
        <v>905</v>
      </c>
      <c r="D17" s="167" t="s">
        <v>279</v>
      </c>
      <c r="E17" s="168" t="s">
        <v>290</v>
      </c>
      <c r="F17" s="169"/>
      <c r="G17" s="144" t="s">
        <v>279</v>
      </c>
    </row>
    <row r="18" spans="1:7" s="106" customFormat="1" ht="30" customHeight="1" x14ac:dyDescent="0.2">
      <c r="A18" s="1335"/>
      <c r="B18" s="1307" t="s">
        <v>807</v>
      </c>
      <c r="C18" s="676" t="s">
        <v>906</v>
      </c>
      <c r="D18" s="677" t="s">
        <v>279</v>
      </c>
      <c r="E18" s="678" t="s">
        <v>380</v>
      </c>
      <c r="F18" s="679" t="s">
        <v>772</v>
      </c>
      <c r="G18" s="680" t="s">
        <v>279</v>
      </c>
    </row>
    <row r="19" spans="1:7" s="106" customFormat="1" ht="20" customHeight="1" x14ac:dyDescent="0.2">
      <c r="A19" s="1336"/>
      <c r="B19" s="1308"/>
      <c r="C19" s="681" t="s">
        <v>808</v>
      </c>
      <c r="D19" s="682" t="s">
        <v>279</v>
      </c>
      <c r="E19" s="683" t="s">
        <v>380</v>
      </c>
      <c r="F19" s="684" t="s">
        <v>907</v>
      </c>
      <c r="G19" s="685" t="s">
        <v>279</v>
      </c>
    </row>
    <row r="20" spans="1:7" s="106" customFormat="1" ht="20" customHeight="1" x14ac:dyDescent="0.2">
      <c r="A20" s="1336"/>
      <c r="B20" s="773"/>
      <c r="C20" s="681" t="s">
        <v>809</v>
      </c>
      <c r="D20" s="682" t="s">
        <v>279</v>
      </c>
      <c r="E20" s="683" t="s">
        <v>293</v>
      </c>
      <c r="F20" s="684" t="s">
        <v>773</v>
      </c>
      <c r="G20" s="685" t="s">
        <v>279</v>
      </c>
    </row>
    <row r="21" spans="1:7" s="106" customFormat="1" ht="30.5" customHeight="1" x14ac:dyDescent="0.2">
      <c r="A21" s="1337"/>
      <c r="B21" s="780"/>
      <c r="C21" s="687" t="s">
        <v>810</v>
      </c>
      <c r="D21" s="688" t="s">
        <v>279</v>
      </c>
      <c r="E21" s="689" t="s">
        <v>380</v>
      </c>
      <c r="F21" s="686" t="s">
        <v>774</v>
      </c>
      <c r="G21" s="690" t="s">
        <v>279</v>
      </c>
    </row>
    <row r="22" spans="1:7" s="106" customFormat="1" ht="55.5" customHeight="1" x14ac:dyDescent="0.2">
      <c r="A22" s="781"/>
      <c r="B22" s="782" t="s">
        <v>811</v>
      </c>
      <c r="C22" s="783" t="s">
        <v>812</v>
      </c>
      <c r="D22" s="784" t="s">
        <v>279</v>
      </c>
      <c r="E22" s="785" t="s">
        <v>380</v>
      </c>
      <c r="F22" s="220" t="s">
        <v>642</v>
      </c>
      <c r="G22" s="786" t="s">
        <v>279</v>
      </c>
    </row>
    <row r="23" spans="1:7" ht="70.5" customHeight="1" x14ac:dyDescent="0.2">
      <c r="A23" s="1330"/>
      <c r="B23" s="586" t="s">
        <v>281</v>
      </c>
      <c r="C23" s="448" t="s">
        <v>908</v>
      </c>
      <c r="D23" s="33" t="s">
        <v>279</v>
      </c>
      <c r="E23" s="470" t="s">
        <v>282</v>
      </c>
      <c r="F23" s="413" t="s">
        <v>283</v>
      </c>
      <c r="G23" s="93" t="s">
        <v>284</v>
      </c>
    </row>
    <row r="24" spans="1:7" ht="71.5" customHeight="1" x14ac:dyDescent="0.2">
      <c r="A24" s="1332"/>
      <c r="B24" s="587"/>
      <c r="C24" s="17" t="s">
        <v>909</v>
      </c>
      <c r="D24" s="18" t="s">
        <v>279</v>
      </c>
      <c r="E24" s="19" t="s">
        <v>282</v>
      </c>
      <c r="F24" s="189" t="s">
        <v>283</v>
      </c>
      <c r="G24" s="94" t="s">
        <v>284</v>
      </c>
    </row>
    <row r="25" spans="1:7" ht="18" customHeight="1" x14ac:dyDescent="0.2">
      <c r="A25" s="1330"/>
      <c r="B25" s="1304" t="s">
        <v>813</v>
      </c>
      <c r="C25" s="13" t="s">
        <v>292</v>
      </c>
      <c r="D25" s="14" t="s">
        <v>279</v>
      </c>
      <c r="E25" s="15" t="s">
        <v>293</v>
      </c>
      <c r="F25" s="16"/>
      <c r="G25" s="93" t="s">
        <v>279</v>
      </c>
    </row>
    <row r="26" spans="1:7" ht="18" customHeight="1" x14ac:dyDescent="0.2">
      <c r="A26" s="1332"/>
      <c r="B26" s="1305"/>
      <c r="C26" s="17" t="s">
        <v>294</v>
      </c>
      <c r="D26" s="18" t="s">
        <v>279</v>
      </c>
      <c r="E26" s="19" t="s">
        <v>295</v>
      </c>
      <c r="F26" s="20"/>
      <c r="G26" s="94" t="s">
        <v>279</v>
      </c>
    </row>
    <row r="27" spans="1:7" ht="18" customHeight="1" x14ac:dyDescent="0.2">
      <c r="A27" s="1330"/>
      <c r="B27" s="1295" t="s">
        <v>296</v>
      </c>
      <c r="C27" s="13" t="s">
        <v>297</v>
      </c>
      <c r="D27" s="14" t="s">
        <v>279</v>
      </c>
      <c r="E27" s="15" t="s">
        <v>298</v>
      </c>
      <c r="F27" s="430"/>
      <c r="G27" s="93" t="s">
        <v>279</v>
      </c>
    </row>
    <row r="28" spans="1:7" ht="18" customHeight="1" x14ac:dyDescent="0.2">
      <c r="A28" s="1331"/>
      <c r="B28" s="1306"/>
      <c r="C28" s="29" t="s">
        <v>299</v>
      </c>
      <c r="D28" s="30" t="s">
        <v>279</v>
      </c>
      <c r="E28" s="31" t="s">
        <v>298</v>
      </c>
      <c r="F28" s="24"/>
      <c r="G28" s="95" t="s">
        <v>279</v>
      </c>
    </row>
    <row r="29" spans="1:7" ht="18" customHeight="1" x14ac:dyDescent="0.2">
      <c r="A29" s="1331"/>
      <c r="B29" s="1306"/>
      <c r="C29" s="21" t="s">
        <v>300</v>
      </c>
      <c r="D29" s="22" t="s">
        <v>279</v>
      </c>
      <c r="E29" s="23" t="s">
        <v>301</v>
      </c>
      <c r="F29" s="24"/>
      <c r="G29" s="95" t="s">
        <v>279</v>
      </c>
    </row>
    <row r="30" spans="1:7" ht="18" customHeight="1" x14ac:dyDescent="0.2">
      <c r="A30" s="1331"/>
      <c r="B30" s="409"/>
      <c r="C30" s="21" t="s">
        <v>302</v>
      </c>
      <c r="D30" s="22" t="s">
        <v>279</v>
      </c>
      <c r="E30" s="23" t="s">
        <v>303</v>
      </c>
      <c r="F30" s="24"/>
      <c r="G30" s="95" t="s">
        <v>279</v>
      </c>
    </row>
    <row r="31" spans="1:7" ht="18" customHeight="1" x14ac:dyDescent="0.2">
      <c r="A31" s="1331"/>
      <c r="B31" s="409"/>
      <c r="C31" s="21" t="s">
        <v>304</v>
      </c>
      <c r="D31" s="22" t="s">
        <v>279</v>
      </c>
      <c r="E31" s="23" t="s">
        <v>305</v>
      </c>
      <c r="F31" s="24"/>
      <c r="G31" s="95" t="s">
        <v>279</v>
      </c>
    </row>
    <row r="32" spans="1:7" ht="18" customHeight="1" x14ac:dyDescent="0.2">
      <c r="A32" s="1331"/>
      <c r="B32" s="409"/>
      <c r="C32" s="25" t="s">
        <v>306</v>
      </c>
      <c r="D32" s="22" t="s">
        <v>279</v>
      </c>
      <c r="E32" s="27" t="s">
        <v>307</v>
      </c>
      <c r="F32" s="28"/>
      <c r="G32" s="95" t="s">
        <v>279</v>
      </c>
    </row>
    <row r="33" spans="1:7" ht="18" customHeight="1" x14ac:dyDescent="0.2">
      <c r="A33" s="1331"/>
      <c r="B33" s="409"/>
      <c r="C33" s="25" t="s">
        <v>308</v>
      </c>
      <c r="D33" s="22" t="s">
        <v>279</v>
      </c>
      <c r="E33" s="23" t="s">
        <v>309</v>
      </c>
      <c r="F33" s="28"/>
      <c r="G33" s="95" t="s">
        <v>279</v>
      </c>
    </row>
    <row r="34" spans="1:7" ht="18" customHeight="1" x14ac:dyDescent="0.2">
      <c r="A34" s="1332"/>
      <c r="B34" s="587"/>
      <c r="C34" s="17" t="s">
        <v>310</v>
      </c>
      <c r="D34" s="18" t="s">
        <v>279</v>
      </c>
      <c r="E34" s="19" t="s">
        <v>311</v>
      </c>
      <c r="F34" s="20"/>
      <c r="G34" s="96" t="s">
        <v>279</v>
      </c>
    </row>
    <row r="35" spans="1:7" ht="45" customHeight="1" x14ac:dyDescent="0.2">
      <c r="A35" s="422"/>
      <c r="B35" s="419" t="s">
        <v>328</v>
      </c>
      <c r="C35" s="423" t="s">
        <v>910</v>
      </c>
      <c r="D35" s="11" t="s">
        <v>279</v>
      </c>
      <c r="E35" s="56" t="s">
        <v>329</v>
      </c>
      <c r="F35" s="191"/>
      <c r="G35" s="91" t="s">
        <v>279</v>
      </c>
    </row>
    <row r="36" spans="1:7" ht="42" customHeight="1" x14ac:dyDescent="0.2">
      <c r="A36" s="90"/>
      <c r="B36" s="692" t="s">
        <v>814</v>
      </c>
      <c r="C36" s="39" t="s">
        <v>312</v>
      </c>
      <c r="D36" s="11" t="s">
        <v>279</v>
      </c>
      <c r="E36" s="182" t="s">
        <v>293</v>
      </c>
      <c r="F36" s="10"/>
      <c r="G36" s="91" t="s">
        <v>279</v>
      </c>
    </row>
    <row r="37" spans="1:7" ht="18" customHeight="1" x14ac:dyDescent="0.2">
      <c r="A37" s="1330"/>
      <c r="B37" s="766" t="s">
        <v>313</v>
      </c>
      <c r="C37" s="13" t="s">
        <v>911</v>
      </c>
      <c r="D37" s="14" t="s">
        <v>279</v>
      </c>
      <c r="E37" s="15" t="s">
        <v>314</v>
      </c>
      <c r="F37" s="16"/>
      <c r="G37" s="93" t="s">
        <v>279</v>
      </c>
    </row>
    <row r="38" spans="1:7" ht="18" customHeight="1" x14ac:dyDescent="0.2">
      <c r="A38" s="1331"/>
      <c r="B38" s="765" t="s">
        <v>315</v>
      </c>
      <c r="C38" s="21" t="s">
        <v>316</v>
      </c>
      <c r="D38" s="22" t="s">
        <v>279</v>
      </c>
      <c r="E38" s="23" t="s">
        <v>317</v>
      </c>
      <c r="F38" s="24"/>
      <c r="G38" s="95" t="s">
        <v>279</v>
      </c>
    </row>
    <row r="39" spans="1:7" ht="18" customHeight="1" x14ac:dyDescent="0.2">
      <c r="A39" s="1332"/>
      <c r="B39" s="587"/>
      <c r="C39" s="17" t="s">
        <v>318</v>
      </c>
      <c r="D39" s="18" t="s">
        <v>279</v>
      </c>
      <c r="E39" s="19" t="s">
        <v>298</v>
      </c>
      <c r="F39" s="20"/>
      <c r="G39" s="96" t="s">
        <v>279</v>
      </c>
    </row>
    <row r="40" spans="1:7" ht="18" customHeight="1" x14ac:dyDescent="0.2">
      <c r="A40" s="1330"/>
      <c r="B40" s="767" t="s">
        <v>319</v>
      </c>
      <c r="C40" s="449" t="s">
        <v>911</v>
      </c>
      <c r="D40" s="717" t="s">
        <v>284</v>
      </c>
      <c r="E40" s="724" t="s">
        <v>314</v>
      </c>
      <c r="F40" s="409"/>
      <c r="G40" s="101" t="s">
        <v>284</v>
      </c>
    </row>
    <row r="41" spans="1:7" ht="18" customHeight="1" x14ac:dyDescent="0.2">
      <c r="A41" s="1331"/>
      <c r="B41" s="765" t="s">
        <v>320</v>
      </c>
      <c r="C41" s="450" t="s">
        <v>316</v>
      </c>
      <c r="D41" s="714" t="s">
        <v>284</v>
      </c>
      <c r="E41" s="183" t="s">
        <v>321</v>
      </c>
      <c r="F41" s="24"/>
      <c r="G41" s="95" t="s">
        <v>284</v>
      </c>
    </row>
    <row r="42" spans="1:7" ht="18" customHeight="1" x14ac:dyDescent="0.2">
      <c r="A42" s="1331"/>
      <c r="B42" s="409"/>
      <c r="C42" s="449" t="s">
        <v>318</v>
      </c>
      <c r="D42" s="717" t="s">
        <v>284</v>
      </c>
      <c r="E42" s="724" t="s">
        <v>298</v>
      </c>
      <c r="F42" s="409"/>
      <c r="G42" s="101" t="s">
        <v>284</v>
      </c>
    </row>
    <row r="43" spans="1:7" ht="18" customHeight="1" x14ac:dyDescent="0.2">
      <c r="A43" s="1331"/>
      <c r="B43" s="409"/>
      <c r="C43" s="450" t="s">
        <v>322</v>
      </c>
      <c r="D43" s="714"/>
      <c r="E43" s="183"/>
      <c r="F43" s="24"/>
      <c r="G43" s="95" t="s">
        <v>284</v>
      </c>
    </row>
    <row r="44" spans="1:7" s="141" customFormat="1" ht="165" customHeight="1" x14ac:dyDescent="0.2">
      <c r="A44" s="1331"/>
      <c r="B44" s="455"/>
      <c r="C44" s="200" t="s">
        <v>914</v>
      </c>
      <c r="D44" s="718" t="s">
        <v>284</v>
      </c>
      <c r="E44" s="725" t="s">
        <v>497</v>
      </c>
      <c r="F44" s="193" t="s">
        <v>788</v>
      </c>
      <c r="G44" s="769" t="s">
        <v>284</v>
      </c>
    </row>
    <row r="45" spans="1:7" s="141" customFormat="1" ht="56" customHeight="1" x14ac:dyDescent="0.2">
      <c r="A45" s="1331"/>
      <c r="B45" s="455"/>
      <c r="C45" s="455" t="s">
        <v>915</v>
      </c>
      <c r="D45" s="719" t="s">
        <v>284</v>
      </c>
      <c r="E45" s="726" t="s">
        <v>497</v>
      </c>
      <c r="F45" s="416"/>
      <c r="G45" s="769" t="s">
        <v>284</v>
      </c>
    </row>
    <row r="46" spans="1:7" s="141" customFormat="1" ht="31.5" customHeight="1" x14ac:dyDescent="0.2">
      <c r="A46" s="1332"/>
      <c r="B46" s="163"/>
      <c r="C46" s="203" t="s">
        <v>787</v>
      </c>
      <c r="D46" s="727" t="s">
        <v>284</v>
      </c>
      <c r="E46" s="728" t="s">
        <v>497</v>
      </c>
      <c r="F46" s="196"/>
      <c r="G46" s="144" t="s">
        <v>284</v>
      </c>
    </row>
    <row r="47" spans="1:7" ht="110" customHeight="1" x14ac:dyDescent="0.2">
      <c r="A47" s="1338"/>
      <c r="B47" s="766" t="s">
        <v>815</v>
      </c>
      <c r="C47" s="451" t="s">
        <v>330</v>
      </c>
      <c r="D47" s="713" t="s">
        <v>279</v>
      </c>
      <c r="E47" s="720" t="s">
        <v>331</v>
      </c>
      <c r="F47" s="412" t="s">
        <v>332</v>
      </c>
      <c r="G47" s="93" t="s">
        <v>284</v>
      </c>
    </row>
    <row r="48" spans="1:7" ht="55.5" customHeight="1" x14ac:dyDescent="0.2">
      <c r="A48" s="1339"/>
      <c r="B48" s="767"/>
      <c r="C48" s="452" t="s">
        <v>333</v>
      </c>
      <c r="D48" s="714" t="s">
        <v>284</v>
      </c>
      <c r="E48" s="721" t="s">
        <v>334</v>
      </c>
      <c r="F48" s="185"/>
      <c r="G48" s="95" t="s">
        <v>284</v>
      </c>
    </row>
    <row r="49" spans="1:7" ht="55" customHeight="1" x14ac:dyDescent="0.2">
      <c r="A49" s="1339"/>
      <c r="B49" s="815"/>
      <c r="C49" s="610" t="s">
        <v>335</v>
      </c>
      <c r="D49" s="715" t="s">
        <v>284</v>
      </c>
      <c r="E49" s="722" t="s">
        <v>334</v>
      </c>
      <c r="F49" s="204"/>
      <c r="G49" s="99" t="s">
        <v>284</v>
      </c>
    </row>
    <row r="50" spans="1:7" ht="46.5" customHeight="1" x14ac:dyDescent="0.2">
      <c r="A50" s="1339"/>
      <c r="B50" s="818"/>
      <c r="C50" s="610" t="s">
        <v>336</v>
      </c>
      <c r="D50" s="715" t="s">
        <v>284</v>
      </c>
      <c r="E50" s="722" t="s">
        <v>334</v>
      </c>
      <c r="F50" s="204" t="s">
        <v>337</v>
      </c>
      <c r="G50" s="99" t="s">
        <v>284</v>
      </c>
    </row>
    <row r="51" spans="1:7" ht="31" customHeight="1" x14ac:dyDescent="0.2">
      <c r="A51" s="1339"/>
      <c r="B51" s="767"/>
      <c r="C51" s="452" t="s">
        <v>338</v>
      </c>
      <c r="D51" s="714" t="s">
        <v>284</v>
      </c>
      <c r="E51" s="721" t="s">
        <v>334</v>
      </c>
      <c r="F51" s="185"/>
      <c r="G51" s="95" t="s">
        <v>284</v>
      </c>
    </row>
    <row r="52" spans="1:7" ht="30.5" customHeight="1" x14ac:dyDescent="0.2">
      <c r="A52" s="1339"/>
      <c r="B52" s="767"/>
      <c r="C52" s="610" t="s">
        <v>339</v>
      </c>
      <c r="D52" s="715" t="s">
        <v>284</v>
      </c>
      <c r="E52" s="722" t="s">
        <v>340</v>
      </c>
      <c r="F52" s="204"/>
      <c r="G52" s="99" t="s">
        <v>284</v>
      </c>
    </row>
    <row r="53" spans="1:7" ht="30.5" customHeight="1" x14ac:dyDescent="0.2">
      <c r="A53" s="1339"/>
      <c r="B53" s="767"/>
      <c r="C53" s="452" t="s">
        <v>341</v>
      </c>
      <c r="D53" s="714" t="s">
        <v>284</v>
      </c>
      <c r="E53" s="721" t="s">
        <v>342</v>
      </c>
      <c r="F53" s="185"/>
      <c r="G53" s="95" t="s">
        <v>284</v>
      </c>
    </row>
    <row r="54" spans="1:7" ht="18.5" customHeight="1" x14ac:dyDescent="0.2">
      <c r="A54" s="1339"/>
      <c r="B54" s="767"/>
      <c r="C54" s="452" t="s">
        <v>343</v>
      </c>
      <c r="D54" s="714"/>
      <c r="E54" s="721"/>
      <c r="F54" s="185"/>
      <c r="G54" s="95"/>
    </row>
    <row r="55" spans="1:7" ht="31" customHeight="1" x14ac:dyDescent="0.2">
      <c r="A55" s="1339"/>
      <c r="B55" s="767"/>
      <c r="C55" s="452" t="s">
        <v>912</v>
      </c>
      <c r="D55" s="714" t="s">
        <v>284</v>
      </c>
      <c r="E55" s="721" t="s">
        <v>344</v>
      </c>
      <c r="F55" s="185" t="s">
        <v>345</v>
      </c>
      <c r="G55" s="95" t="s">
        <v>284</v>
      </c>
    </row>
    <row r="56" spans="1:7" ht="31" customHeight="1" x14ac:dyDescent="0.2">
      <c r="A56" s="1339"/>
      <c r="B56" s="767"/>
      <c r="C56" s="452" t="s">
        <v>913</v>
      </c>
      <c r="D56" s="714" t="s">
        <v>284</v>
      </c>
      <c r="E56" s="721" t="s">
        <v>346</v>
      </c>
      <c r="F56" s="185" t="s">
        <v>345</v>
      </c>
      <c r="G56" s="95" t="s">
        <v>284</v>
      </c>
    </row>
    <row r="57" spans="1:7" ht="69.5" customHeight="1" x14ac:dyDescent="0.2">
      <c r="A57" s="1339"/>
      <c r="B57" s="767"/>
      <c r="C57" s="452" t="s">
        <v>347</v>
      </c>
      <c r="D57" s="714" t="s">
        <v>284</v>
      </c>
      <c r="E57" s="721" t="s">
        <v>334</v>
      </c>
      <c r="F57" s="185"/>
      <c r="G57" s="95" t="s">
        <v>284</v>
      </c>
    </row>
    <row r="58" spans="1:7" ht="18.5" customHeight="1" x14ac:dyDescent="0.2">
      <c r="A58" s="1339"/>
      <c r="B58" s="767"/>
      <c r="C58" s="452" t="s">
        <v>348</v>
      </c>
      <c r="D58" s="714"/>
      <c r="E58" s="721"/>
      <c r="F58" s="185"/>
      <c r="G58" s="95"/>
    </row>
    <row r="59" spans="1:7" ht="96.5" customHeight="1" x14ac:dyDescent="0.2">
      <c r="A59" s="1339"/>
      <c r="B59" s="767"/>
      <c r="C59" s="452" t="s">
        <v>349</v>
      </c>
      <c r="D59" s="714" t="s">
        <v>284</v>
      </c>
      <c r="E59" s="721" t="s">
        <v>334</v>
      </c>
      <c r="F59" s="185"/>
      <c r="G59" s="95" t="s">
        <v>284</v>
      </c>
    </row>
    <row r="60" spans="1:7" ht="70.5" customHeight="1" x14ac:dyDescent="0.2">
      <c r="A60" s="1339"/>
      <c r="B60" s="767"/>
      <c r="C60" s="452" t="s">
        <v>350</v>
      </c>
      <c r="D60" s="714" t="s">
        <v>284</v>
      </c>
      <c r="E60" s="721" t="s">
        <v>334</v>
      </c>
      <c r="F60" s="185"/>
      <c r="G60" s="95" t="s">
        <v>284</v>
      </c>
    </row>
    <row r="61" spans="1:7" ht="19.5" customHeight="1" x14ac:dyDescent="0.2">
      <c r="A61" s="1339"/>
      <c r="B61" s="767"/>
      <c r="C61" s="452" t="s">
        <v>351</v>
      </c>
      <c r="D61" s="714" t="s">
        <v>284</v>
      </c>
      <c r="E61" s="721" t="s">
        <v>334</v>
      </c>
      <c r="F61" s="185"/>
      <c r="G61" s="95" t="s">
        <v>284</v>
      </c>
    </row>
    <row r="62" spans="1:7" ht="30" customHeight="1" x14ac:dyDescent="0.2">
      <c r="A62" s="1339"/>
      <c r="B62" s="815"/>
      <c r="C62" s="610" t="s">
        <v>352</v>
      </c>
      <c r="D62" s="715" t="s">
        <v>284</v>
      </c>
      <c r="E62" s="722" t="s">
        <v>321</v>
      </c>
      <c r="F62" s="204" t="s">
        <v>353</v>
      </c>
      <c r="G62" s="99" t="s">
        <v>284</v>
      </c>
    </row>
    <row r="63" spans="1:7" ht="56" customHeight="1" x14ac:dyDescent="0.2">
      <c r="A63" s="1339"/>
      <c r="B63" s="767"/>
      <c r="C63" s="452" t="s">
        <v>916</v>
      </c>
      <c r="D63" s="714" t="s">
        <v>284</v>
      </c>
      <c r="E63" s="721" t="s">
        <v>334</v>
      </c>
      <c r="F63" s="185" t="s">
        <v>354</v>
      </c>
      <c r="G63" s="95" t="s">
        <v>284</v>
      </c>
    </row>
    <row r="64" spans="1:7" ht="31.5" customHeight="1" x14ac:dyDescent="0.2">
      <c r="A64" s="1339"/>
      <c r="B64" s="767"/>
      <c r="C64" s="452" t="s">
        <v>355</v>
      </c>
      <c r="D64" s="714" t="s">
        <v>284</v>
      </c>
      <c r="E64" s="721" t="s">
        <v>321</v>
      </c>
      <c r="F64" s="185" t="s">
        <v>356</v>
      </c>
      <c r="G64" s="95" t="s">
        <v>284</v>
      </c>
    </row>
    <row r="65" spans="1:7" ht="31.5" customHeight="1" x14ac:dyDescent="0.2">
      <c r="A65" s="1339"/>
      <c r="B65" s="767"/>
      <c r="C65" s="452" t="s">
        <v>939</v>
      </c>
      <c r="D65" s="714" t="s">
        <v>284</v>
      </c>
      <c r="E65" s="721" t="s">
        <v>321</v>
      </c>
      <c r="F65" s="185"/>
      <c r="G65" s="95" t="s">
        <v>284</v>
      </c>
    </row>
    <row r="66" spans="1:7" ht="31.5" customHeight="1" x14ac:dyDescent="0.2">
      <c r="A66" s="1340"/>
      <c r="B66" s="774"/>
      <c r="C66" s="453" t="s">
        <v>357</v>
      </c>
      <c r="D66" s="716" t="s">
        <v>284</v>
      </c>
      <c r="E66" s="414" t="s">
        <v>321</v>
      </c>
      <c r="F66" s="189" t="s">
        <v>358</v>
      </c>
      <c r="G66" s="94" t="s">
        <v>284</v>
      </c>
    </row>
    <row r="67" spans="1:7" ht="31" customHeight="1" x14ac:dyDescent="0.2">
      <c r="A67" s="1338"/>
      <c r="B67" s="766" t="s">
        <v>775</v>
      </c>
      <c r="C67" s="451" t="s">
        <v>776</v>
      </c>
      <c r="D67" s="713" t="s">
        <v>284</v>
      </c>
      <c r="E67" s="720" t="s">
        <v>334</v>
      </c>
      <c r="F67" s="413"/>
      <c r="G67" s="93" t="s">
        <v>284</v>
      </c>
    </row>
    <row r="68" spans="1:7" ht="31" customHeight="1" x14ac:dyDescent="0.2">
      <c r="A68" s="1339"/>
      <c r="B68" s="767"/>
      <c r="C68" s="452" t="s">
        <v>339</v>
      </c>
      <c r="D68" s="714" t="s">
        <v>284</v>
      </c>
      <c r="E68" s="721" t="s">
        <v>359</v>
      </c>
      <c r="F68" s="185"/>
      <c r="G68" s="95" t="s">
        <v>284</v>
      </c>
    </row>
    <row r="69" spans="1:7" ht="31" customHeight="1" x14ac:dyDescent="0.2">
      <c r="A69" s="1339"/>
      <c r="B69" s="767"/>
      <c r="C69" s="454" t="s">
        <v>341</v>
      </c>
      <c r="D69" s="717" t="s">
        <v>284</v>
      </c>
      <c r="E69" s="723" t="s">
        <v>360</v>
      </c>
      <c r="F69" s="190"/>
      <c r="G69" s="101" t="s">
        <v>284</v>
      </c>
    </row>
    <row r="70" spans="1:7" ht="70.5" customHeight="1" x14ac:dyDescent="0.2">
      <c r="A70" s="1340"/>
      <c r="B70" s="774"/>
      <c r="C70" s="453" t="s">
        <v>917</v>
      </c>
      <c r="D70" s="716" t="s">
        <v>284</v>
      </c>
      <c r="E70" s="414" t="s">
        <v>334</v>
      </c>
      <c r="F70" s="189"/>
      <c r="G70" s="94" t="s">
        <v>284</v>
      </c>
    </row>
    <row r="71" spans="1:7" ht="31" customHeight="1" x14ac:dyDescent="0.2">
      <c r="A71" s="1338"/>
      <c r="B71" s="766" t="s">
        <v>777</v>
      </c>
      <c r="C71" s="451" t="s">
        <v>778</v>
      </c>
      <c r="D71" s="713" t="s">
        <v>284</v>
      </c>
      <c r="E71" s="720" t="s">
        <v>334</v>
      </c>
      <c r="F71" s="413"/>
      <c r="G71" s="93" t="s">
        <v>284</v>
      </c>
    </row>
    <row r="72" spans="1:7" ht="31" customHeight="1" x14ac:dyDescent="0.2">
      <c r="A72" s="1339"/>
      <c r="B72" s="767"/>
      <c r="C72" s="452" t="s">
        <v>918</v>
      </c>
      <c r="D72" s="714" t="s">
        <v>279</v>
      </c>
      <c r="E72" s="721" t="s">
        <v>295</v>
      </c>
      <c r="F72" s="185"/>
      <c r="G72" s="95" t="s">
        <v>284</v>
      </c>
    </row>
    <row r="73" spans="1:7" ht="31" customHeight="1" x14ac:dyDescent="0.2">
      <c r="A73" s="1339"/>
      <c r="B73" s="767"/>
      <c r="C73" s="452" t="s">
        <v>781</v>
      </c>
      <c r="D73" s="714" t="s">
        <v>279</v>
      </c>
      <c r="E73" s="721" t="s">
        <v>363</v>
      </c>
      <c r="F73" s="185" t="s">
        <v>782</v>
      </c>
      <c r="G73" s="95" t="s">
        <v>284</v>
      </c>
    </row>
    <row r="74" spans="1:7" ht="45.5" customHeight="1" x14ac:dyDescent="0.2">
      <c r="A74" s="1339"/>
      <c r="B74" s="767"/>
      <c r="C74" s="452" t="s">
        <v>783</v>
      </c>
      <c r="D74" s="714" t="s">
        <v>279</v>
      </c>
      <c r="E74" s="721" t="s">
        <v>380</v>
      </c>
      <c r="F74" s="185"/>
      <c r="G74" s="95" t="s">
        <v>284</v>
      </c>
    </row>
    <row r="75" spans="1:7" ht="45.5" customHeight="1" x14ac:dyDescent="0.2">
      <c r="A75" s="1339"/>
      <c r="B75" s="818"/>
      <c r="C75" s="610" t="s">
        <v>784</v>
      </c>
      <c r="D75" s="715" t="s">
        <v>279</v>
      </c>
      <c r="E75" s="722" t="s">
        <v>380</v>
      </c>
      <c r="F75" s="204"/>
      <c r="G75" s="99" t="s">
        <v>284</v>
      </c>
    </row>
    <row r="76" spans="1:7" ht="30.5" customHeight="1" x14ac:dyDescent="0.2">
      <c r="A76" s="1339"/>
      <c r="B76" s="767"/>
      <c r="C76" s="452" t="s">
        <v>785</v>
      </c>
      <c r="D76" s="714" t="s">
        <v>279</v>
      </c>
      <c r="E76" s="721" t="s">
        <v>380</v>
      </c>
      <c r="F76" s="185"/>
      <c r="G76" s="95" t="s">
        <v>284</v>
      </c>
    </row>
    <row r="77" spans="1:7" ht="31" customHeight="1" x14ac:dyDescent="0.2">
      <c r="A77" s="1339"/>
      <c r="B77" s="815"/>
      <c r="C77" s="610" t="s">
        <v>339</v>
      </c>
      <c r="D77" s="715" t="s">
        <v>284</v>
      </c>
      <c r="E77" s="722" t="s">
        <v>779</v>
      </c>
      <c r="F77" s="204"/>
      <c r="G77" s="99" t="s">
        <v>284</v>
      </c>
    </row>
    <row r="78" spans="1:7" ht="31" customHeight="1" x14ac:dyDescent="0.2">
      <c r="A78" s="1340"/>
      <c r="B78" s="767"/>
      <c r="C78" s="454" t="s">
        <v>341</v>
      </c>
      <c r="D78" s="717" t="s">
        <v>284</v>
      </c>
      <c r="E78" s="723" t="s">
        <v>780</v>
      </c>
      <c r="F78" s="190"/>
      <c r="G78" s="101" t="s">
        <v>284</v>
      </c>
    </row>
    <row r="79" spans="1:7" s="669" customFormat="1" ht="30.5" customHeight="1" x14ac:dyDescent="0.2">
      <c r="A79" s="691"/>
      <c r="B79" s="692" t="s">
        <v>816</v>
      </c>
      <c r="C79" s="693" t="s">
        <v>786</v>
      </c>
      <c r="D79" s="694" t="s">
        <v>284</v>
      </c>
      <c r="E79" s="695" t="s">
        <v>293</v>
      </c>
      <c r="F79" s="787" t="s">
        <v>820</v>
      </c>
      <c r="G79" s="696" t="s">
        <v>284</v>
      </c>
    </row>
    <row r="80" spans="1:7" ht="30" customHeight="1" x14ac:dyDescent="0.2">
      <c r="A80" s="1330"/>
      <c r="B80" s="1295" t="s">
        <v>817</v>
      </c>
      <c r="C80" s="13" t="s">
        <v>920</v>
      </c>
      <c r="D80" s="33" t="s">
        <v>284</v>
      </c>
      <c r="E80" s="15" t="s">
        <v>290</v>
      </c>
      <c r="F80" s="188" t="s">
        <v>361</v>
      </c>
      <c r="G80" s="97" t="s">
        <v>279</v>
      </c>
    </row>
    <row r="81" spans="1:7" ht="19.5" customHeight="1" x14ac:dyDescent="0.2">
      <c r="A81" s="1331"/>
      <c r="B81" s="1306"/>
      <c r="C81" s="21" t="s">
        <v>362</v>
      </c>
      <c r="D81" s="22" t="s">
        <v>284</v>
      </c>
      <c r="E81" s="23" t="s">
        <v>363</v>
      </c>
      <c r="F81" s="185" t="s">
        <v>364</v>
      </c>
      <c r="G81" s="95" t="s">
        <v>279</v>
      </c>
    </row>
    <row r="82" spans="1:7" ht="19.5" customHeight="1" x14ac:dyDescent="0.2">
      <c r="A82" s="1331"/>
      <c r="B82" s="409"/>
      <c r="C82" s="21" t="s">
        <v>919</v>
      </c>
      <c r="D82" s="22" t="s">
        <v>284</v>
      </c>
      <c r="E82" s="23" t="s">
        <v>363</v>
      </c>
      <c r="F82" s="24"/>
      <c r="G82" s="95" t="s">
        <v>279</v>
      </c>
    </row>
    <row r="83" spans="1:7" s="194" customFormat="1" ht="30" customHeight="1" x14ac:dyDescent="0.2">
      <c r="A83" s="1332"/>
      <c r="B83" s="587"/>
      <c r="C83" s="17" t="s">
        <v>365</v>
      </c>
      <c r="D83" s="18" t="s">
        <v>284</v>
      </c>
      <c r="E83" s="19" t="s">
        <v>366</v>
      </c>
      <c r="F83" s="20"/>
      <c r="G83" s="94" t="s">
        <v>279</v>
      </c>
    </row>
    <row r="84" spans="1:7" s="194" customFormat="1" ht="19.5" customHeight="1" x14ac:dyDescent="0.2">
      <c r="A84" s="1330"/>
      <c r="B84" s="1304" t="s">
        <v>818</v>
      </c>
      <c r="C84" s="13" t="s">
        <v>921</v>
      </c>
      <c r="D84" s="14" t="s">
        <v>284</v>
      </c>
      <c r="E84" s="15" t="s">
        <v>293</v>
      </c>
      <c r="F84" s="16"/>
      <c r="G84" s="97" t="s">
        <v>279</v>
      </c>
    </row>
    <row r="85" spans="1:7" s="194" customFormat="1" ht="45" customHeight="1" x14ac:dyDescent="0.2">
      <c r="A85" s="1331"/>
      <c r="B85" s="1314"/>
      <c r="C85" s="21" t="s">
        <v>922</v>
      </c>
      <c r="D85" s="22" t="s">
        <v>284</v>
      </c>
      <c r="E85" s="23" t="s">
        <v>293</v>
      </c>
      <c r="F85" s="24"/>
      <c r="G85" s="95" t="s">
        <v>279</v>
      </c>
    </row>
    <row r="86" spans="1:7" s="194" customFormat="1" ht="44" customHeight="1" x14ac:dyDescent="0.2">
      <c r="A86" s="1331"/>
      <c r="B86" s="429"/>
      <c r="C86" s="21" t="s">
        <v>923</v>
      </c>
      <c r="D86" s="22" t="s">
        <v>284</v>
      </c>
      <c r="E86" s="23" t="s">
        <v>293</v>
      </c>
      <c r="F86" s="24"/>
      <c r="G86" s="95" t="s">
        <v>279</v>
      </c>
    </row>
    <row r="87" spans="1:7" s="194" customFormat="1" ht="46.5" customHeight="1" x14ac:dyDescent="0.2">
      <c r="A87" s="1331"/>
      <c r="B87" s="409"/>
      <c r="C87" s="21" t="s">
        <v>924</v>
      </c>
      <c r="D87" s="22" t="s">
        <v>284</v>
      </c>
      <c r="E87" s="23" t="s">
        <v>293</v>
      </c>
      <c r="F87" s="24"/>
      <c r="G87" s="95" t="s">
        <v>279</v>
      </c>
    </row>
    <row r="88" spans="1:7" s="194" customFormat="1" ht="30.5" customHeight="1" x14ac:dyDescent="0.2">
      <c r="A88" s="1331"/>
      <c r="B88" s="409"/>
      <c r="C88" s="21" t="s">
        <v>367</v>
      </c>
      <c r="D88" s="22" t="s">
        <v>284</v>
      </c>
      <c r="E88" s="23" t="s">
        <v>293</v>
      </c>
      <c r="F88" s="24"/>
      <c r="G88" s="95" t="s">
        <v>279</v>
      </c>
    </row>
    <row r="89" spans="1:7" s="194" customFormat="1" ht="19" customHeight="1" x14ac:dyDescent="0.2">
      <c r="A89" s="1331"/>
      <c r="B89" s="409"/>
      <c r="C89" s="29" t="s">
        <v>368</v>
      </c>
      <c r="D89" s="30" t="s">
        <v>284</v>
      </c>
      <c r="E89" s="612" t="s">
        <v>293</v>
      </c>
      <c r="F89" s="32"/>
      <c r="G89" s="99" t="s">
        <v>279</v>
      </c>
    </row>
    <row r="90" spans="1:7" s="194" customFormat="1" ht="31" customHeight="1" x14ac:dyDescent="0.2">
      <c r="A90" s="1332"/>
      <c r="B90" s="409"/>
      <c r="C90" s="25" t="s">
        <v>369</v>
      </c>
      <c r="D90" s="26" t="s">
        <v>284</v>
      </c>
      <c r="E90" s="27" t="s">
        <v>366</v>
      </c>
      <c r="F90" s="28"/>
      <c r="G90" s="132" t="s">
        <v>284</v>
      </c>
    </row>
    <row r="91" spans="1:7" ht="30.5" customHeight="1" x14ac:dyDescent="0.2">
      <c r="A91" s="1330"/>
      <c r="B91" s="1295" t="s">
        <v>819</v>
      </c>
      <c r="C91" s="13" t="s">
        <v>940</v>
      </c>
      <c r="D91" s="14" t="s">
        <v>284</v>
      </c>
      <c r="E91" s="15" t="s">
        <v>293</v>
      </c>
      <c r="F91" s="16"/>
      <c r="G91" s="97" t="s">
        <v>279</v>
      </c>
    </row>
    <row r="92" spans="1:7" s="194" customFormat="1" ht="31.5" customHeight="1" x14ac:dyDescent="0.2">
      <c r="A92" s="1331"/>
      <c r="B92" s="1306"/>
      <c r="C92" s="21" t="s">
        <v>925</v>
      </c>
      <c r="D92" s="22" t="s">
        <v>284</v>
      </c>
      <c r="E92" s="23" t="s">
        <v>293</v>
      </c>
      <c r="F92" s="24"/>
      <c r="G92" s="95" t="s">
        <v>279</v>
      </c>
    </row>
    <row r="93" spans="1:7" s="194" customFormat="1" ht="31.5" customHeight="1" x14ac:dyDescent="0.2">
      <c r="A93" s="1331"/>
      <c r="B93" s="409"/>
      <c r="C93" s="21" t="s">
        <v>370</v>
      </c>
      <c r="D93" s="22" t="s">
        <v>284</v>
      </c>
      <c r="E93" s="23" t="s">
        <v>293</v>
      </c>
      <c r="F93" s="24"/>
      <c r="G93" s="95" t="s">
        <v>279</v>
      </c>
    </row>
    <row r="94" spans="1:7" s="194" customFormat="1" ht="46.5" customHeight="1" x14ac:dyDescent="0.2">
      <c r="A94" s="1331"/>
      <c r="B94" s="409"/>
      <c r="C94" s="21" t="s">
        <v>926</v>
      </c>
      <c r="D94" s="22" t="s">
        <v>284</v>
      </c>
      <c r="E94" s="23" t="s">
        <v>371</v>
      </c>
      <c r="F94" s="24"/>
      <c r="G94" s="95" t="s">
        <v>279</v>
      </c>
    </row>
    <row r="95" spans="1:7" s="194" customFormat="1" ht="45" customHeight="1" x14ac:dyDescent="0.2">
      <c r="A95" s="1331"/>
      <c r="B95" s="777"/>
      <c r="C95" s="29" t="s">
        <v>923</v>
      </c>
      <c r="D95" s="30" t="s">
        <v>284</v>
      </c>
      <c r="E95" s="31" t="s">
        <v>293</v>
      </c>
      <c r="F95" s="32"/>
      <c r="G95" s="99" t="s">
        <v>279</v>
      </c>
    </row>
    <row r="96" spans="1:7" s="194" customFormat="1" ht="45" customHeight="1" x14ac:dyDescent="0.2">
      <c r="A96" s="1331"/>
      <c r="B96" s="409"/>
      <c r="C96" s="21" t="s">
        <v>924</v>
      </c>
      <c r="D96" s="22" t="s">
        <v>284</v>
      </c>
      <c r="E96" s="23" t="s">
        <v>293</v>
      </c>
      <c r="F96" s="24"/>
      <c r="G96" s="95" t="s">
        <v>279</v>
      </c>
    </row>
    <row r="97" spans="1:7" ht="30" customHeight="1" x14ac:dyDescent="0.2">
      <c r="A97" s="1331"/>
      <c r="B97" s="409"/>
      <c r="C97" s="21" t="s">
        <v>367</v>
      </c>
      <c r="D97" s="22" t="s">
        <v>284</v>
      </c>
      <c r="E97" s="23" t="s">
        <v>293</v>
      </c>
      <c r="F97" s="24"/>
      <c r="G97" s="95" t="s">
        <v>279</v>
      </c>
    </row>
    <row r="98" spans="1:7" s="194" customFormat="1" ht="45" customHeight="1" x14ac:dyDescent="0.2">
      <c r="A98" s="1331"/>
      <c r="B98" s="409"/>
      <c r="C98" s="29" t="s">
        <v>941</v>
      </c>
      <c r="D98" s="30" t="s">
        <v>284</v>
      </c>
      <c r="E98" s="612" t="s">
        <v>293</v>
      </c>
      <c r="F98" s="32"/>
      <c r="G98" s="99" t="s">
        <v>279</v>
      </c>
    </row>
    <row r="99" spans="1:7" s="194" customFormat="1" ht="30" customHeight="1" x14ac:dyDescent="0.2">
      <c r="A99" s="1331"/>
      <c r="B99" s="409"/>
      <c r="C99" s="238" t="s">
        <v>372</v>
      </c>
      <c r="D99" s="224" t="s">
        <v>286</v>
      </c>
      <c r="E99" s="232" t="s">
        <v>317</v>
      </c>
      <c r="F99" s="205" t="s">
        <v>373</v>
      </c>
      <c r="G99" s="95" t="s">
        <v>279</v>
      </c>
    </row>
    <row r="100" spans="1:7" ht="70.5" customHeight="1" x14ac:dyDescent="0.2">
      <c r="A100" s="1331"/>
      <c r="B100" s="409"/>
      <c r="C100" s="21" t="s">
        <v>942</v>
      </c>
      <c r="D100" s="22" t="s">
        <v>284</v>
      </c>
      <c r="E100" s="183" t="s">
        <v>293</v>
      </c>
      <c r="F100" s="24"/>
      <c r="G100" s="95" t="s">
        <v>279</v>
      </c>
    </row>
    <row r="101" spans="1:7" ht="19.5" customHeight="1" x14ac:dyDescent="0.2">
      <c r="A101" s="1331"/>
      <c r="B101" s="409"/>
      <c r="C101" s="21" t="s">
        <v>368</v>
      </c>
      <c r="D101" s="22" t="s">
        <v>284</v>
      </c>
      <c r="E101" s="183" t="s">
        <v>293</v>
      </c>
      <c r="F101" s="24"/>
      <c r="G101" s="95" t="s">
        <v>279</v>
      </c>
    </row>
    <row r="102" spans="1:7" s="194" customFormat="1" ht="30" customHeight="1" x14ac:dyDescent="0.2">
      <c r="A102" s="1332"/>
      <c r="B102" s="587"/>
      <c r="C102" s="210" t="s">
        <v>369</v>
      </c>
      <c r="D102" s="37" t="s">
        <v>284</v>
      </c>
      <c r="E102" s="211" t="s">
        <v>366</v>
      </c>
      <c r="F102" s="587"/>
      <c r="G102" s="96" t="s">
        <v>279</v>
      </c>
    </row>
    <row r="103" spans="1:7" ht="39.75" customHeight="1" x14ac:dyDescent="0.2">
      <c r="A103" s="1330"/>
      <c r="B103" s="1304" t="s">
        <v>374</v>
      </c>
      <c r="C103" s="13" t="s">
        <v>821</v>
      </c>
      <c r="D103" s="14" t="s">
        <v>279</v>
      </c>
      <c r="E103" s="15" t="s">
        <v>375</v>
      </c>
      <c r="F103" s="16"/>
      <c r="G103" s="97" t="s">
        <v>284</v>
      </c>
    </row>
    <row r="104" spans="1:7" ht="30" customHeight="1" x14ac:dyDescent="0.2">
      <c r="A104" s="1331"/>
      <c r="B104" s="1314"/>
      <c r="C104" s="21" t="s">
        <v>376</v>
      </c>
      <c r="D104" s="22" t="s">
        <v>279</v>
      </c>
      <c r="E104" s="54" t="s">
        <v>377</v>
      </c>
      <c r="F104" s="24"/>
      <c r="G104" s="95" t="s">
        <v>279</v>
      </c>
    </row>
    <row r="105" spans="1:7" ht="46.5" customHeight="1" x14ac:dyDescent="0.2">
      <c r="A105" s="1331"/>
      <c r="B105" s="429"/>
      <c r="C105" s="21" t="s">
        <v>943</v>
      </c>
      <c r="D105" s="22" t="s">
        <v>284</v>
      </c>
      <c r="E105" s="23" t="s">
        <v>378</v>
      </c>
      <c r="F105" s="788" t="s">
        <v>379</v>
      </c>
      <c r="G105" s="95" t="s">
        <v>284</v>
      </c>
    </row>
    <row r="106" spans="1:7" s="194" customFormat="1" ht="56" customHeight="1" x14ac:dyDescent="0.2">
      <c r="A106" s="1331"/>
      <c r="B106" s="429"/>
      <c r="C106" s="21" t="s">
        <v>927</v>
      </c>
      <c r="D106" s="22" t="s">
        <v>284</v>
      </c>
      <c r="E106" s="23" t="s">
        <v>380</v>
      </c>
      <c r="F106" s="788" t="s">
        <v>381</v>
      </c>
      <c r="G106" s="95" t="s">
        <v>284</v>
      </c>
    </row>
    <row r="107" spans="1:7" s="194" customFormat="1" ht="56" customHeight="1" x14ac:dyDescent="0.2">
      <c r="A107" s="1331"/>
      <c r="B107" s="429"/>
      <c r="C107" s="21" t="s">
        <v>928</v>
      </c>
      <c r="D107" s="22" t="s">
        <v>284</v>
      </c>
      <c r="E107" s="23" t="s">
        <v>380</v>
      </c>
      <c r="F107" s="185" t="s">
        <v>383</v>
      </c>
      <c r="G107" s="95" t="s">
        <v>284</v>
      </c>
    </row>
    <row r="108" spans="1:7" s="194" customFormat="1" ht="55.5" customHeight="1" x14ac:dyDescent="0.2">
      <c r="A108" s="1331"/>
      <c r="B108" s="815"/>
      <c r="C108" s="29" t="s">
        <v>944</v>
      </c>
      <c r="D108" s="30" t="s">
        <v>284</v>
      </c>
      <c r="E108" s="31" t="s">
        <v>287</v>
      </c>
      <c r="F108" s="731"/>
      <c r="G108" s="99" t="s">
        <v>284</v>
      </c>
    </row>
    <row r="109" spans="1:7" s="194" customFormat="1" ht="45" customHeight="1" x14ac:dyDescent="0.2">
      <c r="A109" s="1331"/>
      <c r="B109" s="818"/>
      <c r="C109" s="29" t="s">
        <v>929</v>
      </c>
      <c r="D109" s="30" t="s">
        <v>284</v>
      </c>
      <c r="E109" s="31" t="s">
        <v>384</v>
      </c>
      <c r="F109" s="731"/>
      <c r="G109" s="99" t="s">
        <v>284</v>
      </c>
    </row>
    <row r="110" spans="1:7" s="98" customFormat="1" ht="56" customHeight="1" x14ac:dyDescent="0.2">
      <c r="A110" s="1331"/>
      <c r="B110" s="429"/>
      <c r="C110" s="21" t="s">
        <v>930</v>
      </c>
      <c r="D110" s="22" t="s">
        <v>284</v>
      </c>
      <c r="E110" s="23" t="s">
        <v>384</v>
      </c>
      <c r="F110" s="185" t="s">
        <v>383</v>
      </c>
      <c r="G110" s="95" t="s">
        <v>284</v>
      </c>
    </row>
    <row r="111" spans="1:7" ht="19" customHeight="1" x14ac:dyDescent="0.2">
      <c r="A111" s="1331"/>
      <c r="B111" s="429"/>
      <c r="C111" s="25" t="s">
        <v>495</v>
      </c>
      <c r="D111" s="26" t="s">
        <v>284</v>
      </c>
      <c r="E111" s="27" t="s">
        <v>385</v>
      </c>
      <c r="F111" s="28"/>
      <c r="G111" s="132" t="s">
        <v>284</v>
      </c>
    </row>
    <row r="112" spans="1:7" ht="31.5" customHeight="1" x14ac:dyDescent="0.2">
      <c r="A112" s="1332"/>
      <c r="B112" s="212"/>
      <c r="C112" s="17" t="s">
        <v>386</v>
      </c>
      <c r="D112" s="18" t="s">
        <v>284</v>
      </c>
      <c r="E112" s="19" t="s">
        <v>366</v>
      </c>
      <c r="F112" s="20"/>
      <c r="G112" s="94" t="s">
        <v>284</v>
      </c>
    </row>
    <row r="113" spans="1:7" s="194" customFormat="1" ht="19.5" customHeight="1" x14ac:dyDescent="0.2">
      <c r="A113" s="1330"/>
      <c r="B113" s="1295" t="s">
        <v>822</v>
      </c>
      <c r="C113" s="409" t="s">
        <v>387</v>
      </c>
      <c r="D113" s="133" t="s">
        <v>279</v>
      </c>
      <c r="E113" s="134" t="s">
        <v>293</v>
      </c>
      <c r="F113" s="32"/>
      <c r="G113" s="99" t="s">
        <v>279</v>
      </c>
    </row>
    <row r="114" spans="1:7" ht="19.5" customHeight="1" x14ac:dyDescent="0.2">
      <c r="A114" s="1332"/>
      <c r="B114" s="1296"/>
      <c r="C114" s="20" t="s">
        <v>388</v>
      </c>
      <c r="D114" s="34" t="s">
        <v>279</v>
      </c>
      <c r="E114" s="35" t="s">
        <v>298</v>
      </c>
      <c r="F114" s="20"/>
      <c r="G114" s="96" t="s">
        <v>279</v>
      </c>
    </row>
    <row r="115" spans="1:7" ht="30.5" customHeight="1" x14ac:dyDescent="0.2">
      <c r="A115" s="1330"/>
      <c r="B115" s="429" t="s">
        <v>823</v>
      </c>
      <c r="C115" s="409" t="s">
        <v>389</v>
      </c>
      <c r="D115" s="133" t="s">
        <v>279</v>
      </c>
      <c r="E115" s="134" t="s">
        <v>331</v>
      </c>
      <c r="F115" s="409"/>
      <c r="G115" s="101" t="s">
        <v>284</v>
      </c>
    </row>
    <row r="116" spans="1:7" ht="69" customHeight="1" x14ac:dyDescent="0.2">
      <c r="A116" s="1331"/>
      <c r="B116" s="429"/>
      <c r="C116" s="24" t="s">
        <v>390</v>
      </c>
      <c r="D116" s="415" t="s">
        <v>284</v>
      </c>
      <c r="E116" s="36" t="s">
        <v>334</v>
      </c>
      <c r="F116" s="24"/>
      <c r="G116" s="95" t="s">
        <v>284</v>
      </c>
    </row>
    <row r="117" spans="1:7" ht="56.5" customHeight="1" x14ac:dyDescent="0.2">
      <c r="A117" s="1331"/>
      <c r="B117" s="429"/>
      <c r="C117" s="409" t="s">
        <v>931</v>
      </c>
      <c r="D117" s="133" t="s">
        <v>284</v>
      </c>
      <c r="E117" s="134" t="s">
        <v>334</v>
      </c>
      <c r="F117" s="409"/>
      <c r="G117" s="101" t="s">
        <v>284</v>
      </c>
    </row>
    <row r="118" spans="1:7" ht="46.5" customHeight="1" x14ac:dyDescent="0.2">
      <c r="A118" s="1331"/>
      <c r="B118" s="429"/>
      <c r="C118" s="24" t="s">
        <v>932</v>
      </c>
      <c r="D118" s="415" t="s">
        <v>284</v>
      </c>
      <c r="E118" s="36" t="s">
        <v>334</v>
      </c>
      <c r="F118" s="24"/>
      <c r="G118" s="95" t="s">
        <v>284</v>
      </c>
    </row>
    <row r="119" spans="1:7" ht="19" customHeight="1" x14ac:dyDescent="0.2">
      <c r="A119" s="1331"/>
      <c r="B119" s="429"/>
      <c r="C119" s="24" t="s">
        <v>391</v>
      </c>
      <c r="D119" s="415" t="s">
        <v>284</v>
      </c>
      <c r="E119" s="36" t="s">
        <v>392</v>
      </c>
      <c r="F119" s="24"/>
      <c r="G119" s="95" t="s">
        <v>284</v>
      </c>
    </row>
    <row r="120" spans="1:7" ht="19.5" customHeight="1" x14ac:dyDescent="0.2">
      <c r="A120" s="1331"/>
      <c r="B120" s="429"/>
      <c r="C120" s="24" t="s">
        <v>393</v>
      </c>
      <c r="D120" s="415" t="s">
        <v>284</v>
      </c>
      <c r="E120" s="36" t="s">
        <v>394</v>
      </c>
      <c r="F120" s="24"/>
      <c r="G120" s="95" t="s">
        <v>284</v>
      </c>
    </row>
    <row r="121" spans="1:7" ht="30" customHeight="1" x14ac:dyDescent="0.2">
      <c r="A121" s="1331"/>
      <c r="B121" s="818"/>
      <c r="C121" s="32" t="s">
        <v>933</v>
      </c>
      <c r="D121" s="613" t="s">
        <v>284</v>
      </c>
      <c r="E121" s="614" t="s">
        <v>392</v>
      </c>
      <c r="F121" s="32"/>
      <c r="G121" s="99"/>
    </row>
    <row r="122" spans="1:7" ht="19.5" customHeight="1" x14ac:dyDescent="0.2">
      <c r="A122" s="1331"/>
      <c r="B122" s="598"/>
      <c r="C122" s="24" t="s">
        <v>934</v>
      </c>
      <c r="D122" s="415"/>
      <c r="E122" s="36"/>
      <c r="F122" s="24"/>
      <c r="G122" s="95" t="s">
        <v>284</v>
      </c>
    </row>
    <row r="123" spans="1:7" ht="45.5" customHeight="1" x14ac:dyDescent="0.2">
      <c r="A123" s="1331"/>
      <c r="B123" s="815"/>
      <c r="C123" s="32" t="s">
        <v>935</v>
      </c>
      <c r="D123" s="613"/>
      <c r="E123" s="614"/>
      <c r="F123" s="32"/>
      <c r="G123" s="99" t="s">
        <v>284</v>
      </c>
    </row>
    <row r="124" spans="1:7" ht="45.5" customHeight="1" x14ac:dyDescent="0.2">
      <c r="A124" s="1331"/>
      <c r="B124" s="429"/>
      <c r="C124" s="24" t="s">
        <v>936</v>
      </c>
      <c r="D124" s="415"/>
      <c r="E124" s="36"/>
      <c r="F124" s="24"/>
      <c r="G124" s="95" t="s">
        <v>284</v>
      </c>
    </row>
    <row r="125" spans="1:7" ht="55.5" customHeight="1" x14ac:dyDescent="0.2">
      <c r="A125" s="1331"/>
      <c r="B125" s="429"/>
      <c r="C125" s="24" t="s">
        <v>937</v>
      </c>
      <c r="D125" s="415"/>
      <c r="E125" s="36"/>
      <c r="F125" s="24"/>
      <c r="G125" s="95" t="s">
        <v>284</v>
      </c>
    </row>
    <row r="126" spans="1:7" ht="30" customHeight="1" x14ac:dyDescent="0.2">
      <c r="A126" s="1332"/>
      <c r="B126" s="429"/>
      <c r="C126" s="409" t="s">
        <v>945</v>
      </c>
      <c r="D126" s="133" t="s">
        <v>284</v>
      </c>
      <c r="E126" s="134" t="s">
        <v>395</v>
      </c>
      <c r="F126" s="409"/>
      <c r="G126" s="101" t="s">
        <v>284</v>
      </c>
    </row>
    <row r="127" spans="1:7" ht="71" customHeight="1" x14ac:dyDescent="0.2">
      <c r="A127" s="1341"/>
      <c r="B127" s="1299" t="s">
        <v>824</v>
      </c>
      <c r="C127" s="239" t="s">
        <v>946</v>
      </c>
      <c r="D127" s="164" t="s">
        <v>284</v>
      </c>
      <c r="E127" s="165" t="s">
        <v>290</v>
      </c>
      <c r="F127" s="184"/>
      <c r="G127" s="143" t="s">
        <v>284</v>
      </c>
    </row>
    <row r="128" spans="1:7" ht="31" customHeight="1" x14ac:dyDescent="0.2">
      <c r="A128" s="1342"/>
      <c r="B128" s="1300"/>
      <c r="C128" s="200" t="s">
        <v>947</v>
      </c>
      <c r="D128" s="171" t="s">
        <v>284</v>
      </c>
      <c r="E128" s="195" t="s">
        <v>290</v>
      </c>
      <c r="F128" s="193"/>
      <c r="G128" s="427" t="s">
        <v>284</v>
      </c>
    </row>
    <row r="129" spans="1:7" ht="31" customHeight="1" x14ac:dyDescent="0.2">
      <c r="A129" s="1342"/>
      <c r="B129" s="213"/>
      <c r="C129" s="240" t="s">
        <v>948</v>
      </c>
      <c r="D129" s="171" t="s">
        <v>284</v>
      </c>
      <c r="E129" s="195" t="s">
        <v>396</v>
      </c>
      <c r="F129" s="218" t="s">
        <v>499</v>
      </c>
      <c r="G129" s="1313" t="s">
        <v>284</v>
      </c>
    </row>
    <row r="130" spans="1:7" s="194" customFormat="1" ht="31" customHeight="1" x14ac:dyDescent="0.2">
      <c r="A130" s="1342"/>
      <c r="B130" s="213"/>
      <c r="C130" s="200" t="s">
        <v>397</v>
      </c>
      <c r="D130" s="171" t="s">
        <v>284</v>
      </c>
      <c r="E130" s="195" t="s">
        <v>321</v>
      </c>
      <c r="F130" s="193" t="s">
        <v>398</v>
      </c>
      <c r="G130" s="1313"/>
    </row>
    <row r="131" spans="1:7" s="194" customFormat="1" ht="31" customHeight="1" x14ac:dyDescent="0.2">
      <c r="A131" s="1342"/>
      <c r="B131" s="213"/>
      <c r="C131" s="200" t="s">
        <v>949</v>
      </c>
      <c r="D131" s="171" t="s">
        <v>284</v>
      </c>
      <c r="E131" s="195" t="s">
        <v>321</v>
      </c>
      <c r="F131" s="193" t="s">
        <v>399</v>
      </c>
      <c r="G131" s="427" t="s">
        <v>284</v>
      </c>
    </row>
    <row r="132" spans="1:7" s="194" customFormat="1" ht="46.5" customHeight="1" x14ac:dyDescent="0.2">
      <c r="A132" s="1342"/>
      <c r="B132" s="213"/>
      <c r="C132" s="200" t="s">
        <v>950</v>
      </c>
      <c r="D132" s="171" t="s">
        <v>284</v>
      </c>
      <c r="E132" s="195" t="s">
        <v>321</v>
      </c>
      <c r="F132" s="193" t="s">
        <v>400</v>
      </c>
      <c r="G132" s="427" t="s">
        <v>284</v>
      </c>
    </row>
    <row r="133" spans="1:7" ht="19" customHeight="1" x14ac:dyDescent="0.2">
      <c r="A133" s="1342"/>
      <c r="B133" s="213"/>
      <c r="C133" s="200" t="s">
        <v>938</v>
      </c>
      <c r="D133" s="171" t="s">
        <v>284</v>
      </c>
      <c r="E133" s="195" t="s">
        <v>321</v>
      </c>
      <c r="F133" s="193"/>
      <c r="G133" s="661" t="s">
        <v>284</v>
      </c>
    </row>
    <row r="134" spans="1:7" ht="71" customHeight="1" x14ac:dyDescent="0.2">
      <c r="A134" s="1342"/>
      <c r="B134" s="817"/>
      <c r="C134" s="241" t="s">
        <v>951</v>
      </c>
      <c r="D134" s="215" t="s">
        <v>284</v>
      </c>
      <c r="E134" s="216" t="s">
        <v>287</v>
      </c>
      <c r="F134" s="217"/>
      <c r="G134" s="147" t="s">
        <v>286</v>
      </c>
    </row>
    <row r="135" spans="1:7" ht="20.5" customHeight="1" x14ac:dyDescent="0.2">
      <c r="A135" s="1342"/>
      <c r="B135" s="213"/>
      <c r="C135" s="605" t="s">
        <v>401</v>
      </c>
      <c r="D135" s="206" t="s">
        <v>284</v>
      </c>
      <c r="E135" s="207" t="s">
        <v>321</v>
      </c>
      <c r="F135" s="208"/>
      <c r="G135" s="209" t="s">
        <v>284</v>
      </c>
    </row>
    <row r="136" spans="1:7" ht="46" customHeight="1" x14ac:dyDescent="0.2">
      <c r="A136" s="1342"/>
      <c r="B136" s="213"/>
      <c r="C136" s="200" t="s">
        <v>952</v>
      </c>
      <c r="D136" s="171" t="s">
        <v>284</v>
      </c>
      <c r="E136" s="195" t="s">
        <v>321</v>
      </c>
      <c r="F136" s="193" t="s">
        <v>402</v>
      </c>
      <c r="G136" s="819" t="s">
        <v>284</v>
      </c>
    </row>
    <row r="137" spans="1:7" ht="42.75" customHeight="1" x14ac:dyDescent="0.2">
      <c r="A137" s="1342"/>
      <c r="B137" s="816"/>
      <c r="C137" s="619" t="s">
        <v>501</v>
      </c>
      <c r="D137" s="620" t="s">
        <v>279</v>
      </c>
      <c r="E137" s="621" t="s">
        <v>403</v>
      </c>
      <c r="F137" s="622" t="s">
        <v>404</v>
      </c>
      <c r="G137" s="147" t="s">
        <v>284</v>
      </c>
    </row>
    <row r="138" spans="1:7" ht="80" customHeight="1" x14ac:dyDescent="0.2">
      <c r="A138" s="1342"/>
      <c r="B138" s="213"/>
      <c r="C138" s="242" t="s">
        <v>405</v>
      </c>
      <c r="D138" s="233" t="s">
        <v>284</v>
      </c>
      <c r="E138" s="243" t="s">
        <v>334</v>
      </c>
      <c r="F138" s="201"/>
      <c r="G138" s="427" t="s">
        <v>284</v>
      </c>
    </row>
    <row r="139" spans="1:7" ht="19.5" customHeight="1" x14ac:dyDescent="0.2">
      <c r="A139" s="1342"/>
      <c r="B139" s="213"/>
      <c r="C139" s="242" t="s">
        <v>953</v>
      </c>
      <c r="D139" s="233" t="s">
        <v>279</v>
      </c>
      <c r="E139" s="243" t="s">
        <v>394</v>
      </c>
      <c r="F139" s="202"/>
      <c r="G139" s="427" t="s">
        <v>284</v>
      </c>
    </row>
    <row r="140" spans="1:7" ht="31" customHeight="1" x14ac:dyDescent="0.2">
      <c r="A140" s="1342"/>
      <c r="B140" s="213"/>
      <c r="C140" s="200" t="s">
        <v>406</v>
      </c>
      <c r="D140" s="171" t="s">
        <v>284</v>
      </c>
      <c r="E140" s="195" t="s">
        <v>407</v>
      </c>
      <c r="F140" s="193"/>
      <c r="G140" s="427" t="s">
        <v>284</v>
      </c>
    </row>
    <row r="141" spans="1:7" ht="46" customHeight="1" x14ac:dyDescent="0.2">
      <c r="A141" s="1342"/>
      <c r="B141" s="213"/>
      <c r="C141" s="200" t="s">
        <v>408</v>
      </c>
      <c r="D141" s="171" t="s">
        <v>286</v>
      </c>
      <c r="E141" s="195" t="s">
        <v>290</v>
      </c>
      <c r="F141" s="193"/>
      <c r="G141" s="427" t="s">
        <v>284</v>
      </c>
    </row>
    <row r="142" spans="1:7" ht="46.5" customHeight="1" x14ac:dyDescent="0.2">
      <c r="A142" s="1342"/>
      <c r="B142" s="213"/>
      <c r="C142" s="200" t="s">
        <v>502</v>
      </c>
      <c r="D142" s="171" t="s">
        <v>284</v>
      </c>
      <c r="E142" s="195" t="s">
        <v>287</v>
      </c>
      <c r="F142" s="193"/>
      <c r="G142" s="427" t="s">
        <v>284</v>
      </c>
    </row>
    <row r="143" spans="1:7" ht="31" customHeight="1" x14ac:dyDescent="0.2">
      <c r="A143" s="1342"/>
      <c r="B143" s="213"/>
      <c r="C143" s="200" t="s">
        <v>503</v>
      </c>
      <c r="D143" s="171" t="s">
        <v>284</v>
      </c>
      <c r="E143" s="195" t="s">
        <v>321</v>
      </c>
      <c r="F143" s="193"/>
      <c r="G143" s="427" t="s">
        <v>284</v>
      </c>
    </row>
    <row r="144" spans="1:7" ht="19.5" customHeight="1" x14ac:dyDescent="0.2">
      <c r="A144" s="1342"/>
      <c r="B144" s="213"/>
      <c r="C144" s="200" t="s">
        <v>409</v>
      </c>
      <c r="D144" s="171" t="s">
        <v>284</v>
      </c>
      <c r="E144" s="195" t="s">
        <v>321</v>
      </c>
      <c r="F144" s="193"/>
      <c r="G144" s="427" t="s">
        <v>284</v>
      </c>
    </row>
    <row r="145" spans="1:7" ht="19.5" customHeight="1" x14ac:dyDescent="0.2">
      <c r="A145" s="1343"/>
      <c r="B145" s="214"/>
      <c r="C145" s="203" t="s">
        <v>410</v>
      </c>
      <c r="D145" s="167" t="s">
        <v>284</v>
      </c>
      <c r="E145" s="168" t="s">
        <v>411</v>
      </c>
      <c r="F145" s="196"/>
      <c r="G145" s="144" t="s">
        <v>286</v>
      </c>
    </row>
    <row r="146" spans="1:7" ht="32" customHeight="1" x14ac:dyDescent="0.2">
      <c r="A146" s="1341"/>
      <c r="B146" s="1297" t="s">
        <v>825</v>
      </c>
      <c r="C146" s="455" t="s">
        <v>412</v>
      </c>
      <c r="D146" s="463" t="s">
        <v>279</v>
      </c>
      <c r="E146" s="471" t="s">
        <v>380</v>
      </c>
      <c r="F146" s="416"/>
      <c r="G146" s="417" t="s">
        <v>284</v>
      </c>
    </row>
    <row r="147" spans="1:7" ht="45.5" customHeight="1" x14ac:dyDescent="0.2">
      <c r="A147" s="1342"/>
      <c r="B147" s="1298"/>
      <c r="C147" s="200" t="s">
        <v>413</v>
      </c>
      <c r="D147" s="171" t="s">
        <v>279</v>
      </c>
      <c r="E147" s="195" t="s">
        <v>331</v>
      </c>
      <c r="F147" s="193"/>
      <c r="G147" s="427" t="s">
        <v>284</v>
      </c>
    </row>
    <row r="148" spans="1:7" ht="46" customHeight="1" x14ac:dyDescent="0.2">
      <c r="A148" s="1342"/>
      <c r="B148" s="213"/>
      <c r="C148" s="200" t="s">
        <v>414</v>
      </c>
      <c r="D148" s="171" t="s">
        <v>284</v>
      </c>
      <c r="E148" s="195" t="s">
        <v>331</v>
      </c>
      <c r="F148" s="193"/>
      <c r="G148" s="427" t="s">
        <v>284</v>
      </c>
    </row>
    <row r="149" spans="1:7" ht="19" customHeight="1" x14ac:dyDescent="0.2">
      <c r="A149" s="1342"/>
      <c r="B149" s="213"/>
      <c r="C149" s="200" t="s">
        <v>391</v>
      </c>
      <c r="D149" s="171" t="s">
        <v>284</v>
      </c>
      <c r="E149" s="195" t="s">
        <v>380</v>
      </c>
      <c r="F149" s="193"/>
      <c r="G149" s="427" t="s">
        <v>284</v>
      </c>
    </row>
    <row r="150" spans="1:7" ht="31" customHeight="1" x14ac:dyDescent="0.2">
      <c r="A150" s="1342"/>
      <c r="B150" s="213"/>
      <c r="C150" s="200" t="s">
        <v>954</v>
      </c>
      <c r="D150" s="171" t="s">
        <v>284</v>
      </c>
      <c r="E150" s="195" t="s">
        <v>331</v>
      </c>
      <c r="F150" s="193"/>
      <c r="G150" s="427" t="s">
        <v>284</v>
      </c>
    </row>
    <row r="151" spans="1:7" ht="20.5" customHeight="1" x14ac:dyDescent="0.2">
      <c r="A151" s="1342"/>
      <c r="B151" s="213"/>
      <c r="C151" s="200" t="s">
        <v>415</v>
      </c>
      <c r="D151" s="171"/>
      <c r="E151" s="195"/>
      <c r="F151" s="193"/>
      <c r="G151" s="427" t="s">
        <v>284</v>
      </c>
    </row>
    <row r="152" spans="1:7" ht="20.5" customHeight="1" x14ac:dyDescent="0.2">
      <c r="A152" s="1342"/>
      <c r="B152" s="213"/>
      <c r="C152" s="200" t="s">
        <v>416</v>
      </c>
      <c r="D152" s="171"/>
      <c r="E152" s="195"/>
      <c r="F152" s="193"/>
      <c r="G152" s="427" t="s">
        <v>284</v>
      </c>
    </row>
    <row r="153" spans="1:7" ht="20.5" customHeight="1" x14ac:dyDescent="0.2">
      <c r="A153" s="1342"/>
      <c r="B153" s="213"/>
      <c r="C153" s="200" t="s">
        <v>417</v>
      </c>
      <c r="D153" s="171"/>
      <c r="E153" s="195"/>
      <c r="F153" s="193"/>
      <c r="G153" s="819" t="s">
        <v>284</v>
      </c>
    </row>
    <row r="154" spans="1:7" ht="20.5" customHeight="1" x14ac:dyDescent="0.2">
      <c r="A154" s="1342"/>
      <c r="B154" s="816"/>
      <c r="C154" s="241" t="s">
        <v>418</v>
      </c>
      <c r="D154" s="215"/>
      <c r="E154" s="216"/>
      <c r="F154" s="217"/>
      <c r="G154" s="147" t="s">
        <v>284</v>
      </c>
    </row>
    <row r="155" spans="1:7" ht="20.5" customHeight="1" x14ac:dyDescent="0.2">
      <c r="A155" s="1342"/>
      <c r="B155" s="213"/>
      <c r="C155" s="200" t="s">
        <v>419</v>
      </c>
      <c r="D155" s="171"/>
      <c r="E155" s="195"/>
      <c r="F155" s="193"/>
      <c r="G155" s="427" t="s">
        <v>284</v>
      </c>
    </row>
    <row r="156" spans="1:7" ht="20.5" customHeight="1" x14ac:dyDescent="0.2">
      <c r="A156" s="1342"/>
      <c r="B156" s="213"/>
      <c r="C156" s="200" t="s">
        <v>420</v>
      </c>
      <c r="D156" s="171"/>
      <c r="E156" s="195"/>
      <c r="F156" s="193"/>
      <c r="G156" s="427" t="s">
        <v>284</v>
      </c>
    </row>
    <row r="157" spans="1:7" ht="46" customHeight="1" x14ac:dyDescent="0.2">
      <c r="A157" s="1342"/>
      <c r="B157" s="213"/>
      <c r="C157" s="200" t="s">
        <v>421</v>
      </c>
      <c r="D157" s="171"/>
      <c r="E157" s="195"/>
      <c r="F157" s="193"/>
      <c r="G157" s="427" t="s">
        <v>284</v>
      </c>
    </row>
    <row r="158" spans="1:7" ht="19" customHeight="1" x14ac:dyDescent="0.2">
      <c r="A158" s="1342"/>
      <c r="B158" s="213"/>
      <c r="C158" s="200" t="s">
        <v>422</v>
      </c>
      <c r="D158" s="171"/>
      <c r="E158" s="195"/>
      <c r="F158" s="193"/>
      <c r="G158" s="427" t="s">
        <v>284</v>
      </c>
    </row>
    <row r="159" spans="1:7" ht="19" customHeight="1" x14ac:dyDescent="0.2">
      <c r="A159" s="1342"/>
      <c r="B159" s="213"/>
      <c r="C159" s="200" t="s">
        <v>423</v>
      </c>
      <c r="D159" s="171"/>
      <c r="E159" s="195"/>
      <c r="F159" s="193"/>
      <c r="G159" s="427" t="s">
        <v>284</v>
      </c>
    </row>
    <row r="160" spans="1:7" ht="19" customHeight="1" x14ac:dyDescent="0.2">
      <c r="A160" s="1342"/>
      <c r="B160" s="213"/>
      <c r="C160" s="200" t="s">
        <v>424</v>
      </c>
      <c r="D160" s="171" t="s">
        <v>284</v>
      </c>
      <c r="E160" s="195" t="s">
        <v>380</v>
      </c>
      <c r="F160" s="193"/>
      <c r="G160" s="427" t="s">
        <v>284</v>
      </c>
    </row>
    <row r="161" spans="1:7" ht="30.5" customHeight="1" x14ac:dyDescent="0.2">
      <c r="A161" s="1342"/>
      <c r="B161" s="213"/>
      <c r="C161" s="200" t="s">
        <v>425</v>
      </c>
      <c r="D161" s="171" t="s">
        <v>284</v>
      </c>
      <c r="E161" s="195" t="s">
        <v>380</v>
      </c>
      <c r="F161" s="193"/>
      <c r="G161" s="599" t="s">
        <v>284</v>
      </c>
    </row>
    <row r="162" spans="1:7" ht="56.5" customHeight="1" x14ac:dyDescent="0.2">
      <c r="A162" s="1342"/>
      <c r="B162" s="213"/>
      <c r="C162" s="200" t="s">
        <v>426</v>
      </c>
      <c r="D162" s="171" t="s">
        <v>284</v>
      </c>
      <c r="E162" s="195" t="s">
        <v>427</v>
      </c>
      <c r="F162" s="193"/>
      <c r="G162" s="661" t="s">
        <v>284</v>
      </c>
    </row>
    <row r="163" spans="1:7" ht="46" customHeight="1" x14ac:dyDescent="0.2">
      <c r="A163" s="1342"/>
      <c r="B163" s="817"/>
      <c r="C163" s="455" t="s">
        <v>428</v>
      </c>
      <c r="D163" s="463" t="s">
        <v>284</v>
      </c>
      <c r="E163" s="471" t="s">
        <v>427</v>
      </c>
      <c r="F163" s="416"/>
      <c r="G163" s="417" t="s">
        <v>284</v>
      </c>
    </row>
    <row r="164" spans="1:7" ht="84.5" customHeight="1" x14ac:dyDescent="0.2">
      <c r="A164" s="1343"/>
      <c r="B164" s="214"/>
      <c r="C164" s="203" t="s">
        <v>429</v>
      </c>
      <c r="D164" s="167" t="s">
        <v>284</v>
      </c>
      <c r="E164" s="168" t="s">
        <v>430</v>
      </c>
      <c r="F164" s="196"/>
      <c r="G164" s="144" t="s">
        <v>284</v>
      </c>
    </row>
    <row r="165" spans="1:7" ht="55" customHeight="1" x14ac:dyDescent="0.2">
      <c r="A165" s="1341"/>
      <c r="B165" s="444" t="s">
        <v>826</v>
      </c>
      <c r="C165" s="136" t="s">
        <v>431</v>
      </c>
      <c r="D165" s="137" t="s">
        <v>284</v>
      </c>
      <c r="E165" s="138" t="s">
        <v>380</v>
      </c>
      <c r="F165" s="418"/>
      <c r="G165" s="140" t="s">
        <v>284</v>
      </c>
    </row>
    <row r="166" spans="1:7" ht="19" customHeight="1" x14ac:dyDescent="0.2">
      <c r="A166" s="1342"/>
      <c r="B166" s="213"/>
      <c r="C166" s="200" t="s">
        <v>424</v>
      </c>
      <c r="D166" s="171" t="s">
        <v>284</v>
      </c>
      <c r="E166" s="195" t="s">
        <v>380</v>
      </c>
      <c r="F166" s="193"/>
      <c r="G166" s="427" t="s">
        <v>284</v>
      </c>
    </row>
    <row r="167" spans="1:7" ht="30.5" customHeight="1" x14ac:dyDescent="0.2">
      <c r="A167" s="1342"/>
      <c r="B167" s="213"/>
      <c r="C167" s="455" t="s">
        <v>425</v>
      </c>
      <c r="D167" s="463" t="s">
        <v>284</v>
      </c>
      <c r="E167" s="471" t="s">
        <v>380</v>
      </c>
      <c r="F167" s="416"/>
      <c r="G167" s="417" t="s">
        <v>284</v>
      </c>
    </row>
    <row r="168" spans="1:7" ht="20" customHeight="1" x14ac:dyDescent="0.2">
      <c r="A168" s="1342"/>
      <c r="B168" s="213"/>
      <c r="C168" s="200" t="s">
        <v>391</v>
      </c>
      <c r="D168" s="171" t="s">
        <v>284</v>
      </c>
      <c r="E168" s="195" t="s">
        <v>380</v>
      </c>
      <c r="F168" s="193"/>
      <c r="G168" s="819" t="s">
        <v>284</v>
      </c>
    </row>
    <row r="169" spans="1:7" ht="19" customHeight="1" x14ac:dyDescent="0.2">
      <c r="A169" s="1342"/>
      <c r="B169" s="816"/>
      <c r="C169" s="241" t="s">
        <v>432</v>
      </c>
      <c r="D169" s="215"/>
      <c r="E169" s="216"/>
      <c r="F169" s="217"/>
      <c r="G169" s="147"/>
    </row>
    <row r="170" spans="1:7" ht="57" customHeight="1" x14ac:dyDescent="0.2">
      <c r="A170" s="1342"/>
      <c r="B170" s="817"/>
      <c r="C170" s="455" t="s">
        <v>955</v>
      </c>
      <c r="D170" s="463" t="s">
        <v>284</v>
      </c>
      <c r="E170" s="471" t="s">
        <v>331</v>
      </c>
      <c r="F170" s="416"/>
      <c r="G170" s="417" t="s">
        <v>284</v>
      </c>
    </row>
    <row r="171" spans="1:7" ht="46" customHeight="1" x14ac:dyDescent="0.2">
      <c r="A171" s="1342"/>
      <c r="B171" s="213"/>
      <c r="C171" s="200" t="s">
        <v>956</v>
      </c>
      <c r="D171" s="171" t="s">
        <v>284</v>
      </c>
      <c r="E171" s="195" t="s">
        <v>331</v>
      </c>
      <c r="F171" s="193"/>
      <c r="G171" s="427" t="s">
        <v>284</v>
      </c>
    </row>
    <row r="172" spans="1:7" ht="19" customHeight="1" x14ac:dyDescent="0.2">
      <c r="A172" s="1342"/>
      <c r="B172" s="213"/>
      <c r="C172" s="455" t="s">
        <v>433</v>
      </c>
      <c r="D172" s="463"/>
      <c r="E172" s="471"/>
      <c r="F172" s="416"/>
      <c r="G172" s="417"/>
    </row>
    <row r="173" spans="1:7" ht="55.5" customHeight="1" x14ac:dyDescent="0.2">
      <c r="A173" s="1342"/>
      <c r="B173" s="213"/>
      <c r="C173" s="200" t="s">
        <v>957</v>
      </c>
      <c r="D173" s="171" t="s">
        <v>284</v>
      </c>
      <c r="E173" s="195" t="s">
        <v>293</v>
      </c>
      <c r="F173" s="193"/>
      <c r="G173" s="427" t="s">
        <v>284</v>
      </c>
    </row>
    <row r="174" spans="1:7" ht="45" customHeight="1" x14ac:dyDescent="0.2">
      <c r="A174" s="1342"/>
      <c r="B174" s="213"/>
      <c r="C174" s="200" t="s">
        <v>958</v>
      </c>
      <c r="D174" s="171" t="s">
        <v>284</v>
      </c>
      <c r="E174" s="195" t="s">
        <v>293</v>
      </c>
      <c r="F174" s="193"/>
      <c r="G174" s="661" t="s">
        <v>279</v>
      </c>
    </row>
    <row r="175" spans="1:7" ht="18" customHeight="1" x14ac:dyDescent="0.2">
      <c r="A175" s="1342"/>
      <c r="B175" s="817"/>
      <c r="C175" s="241" t="s">
        <v>434</v>
      </c>
      <c r="D175" s="215"/>
      <c r="E175" s="216"/>
      <c r="F175" s="217"/>
      <c r="G175" s="147"/>
    </row>
    <row r="176" spans="1:7" ht="58.5" customHeight="1" x14ac:dyDescent="0.2">
      <c r="A176" s="1342"/>
      <c r="B176" s="213"/>
      <c r="C176" s="200" t="s">
        <v>959</v>
      </c>
      <c r="D176" s="171" t="s">
        <v>284</v>
      </c>
      <c r="E176" s="195" t="s">
        <v>380</v>
      </c>
      <c r="F176" s="193"/>
      <c r="G176" s="427" t="s">
        <v>284</v>
      </c>
    </row>
    <row r="177" spans="1:7" ht="47.5" customHeight="1" x14ac:dyDescent="0.2">
      <c r="A177" s="1342"/>
      <c r="B177" s="213"/>
      <c r="C177" s="200" t="s">
        <v>960</v>
      </c>
      <c r="D177" s="171" t="s">
        <v>284</v>
      </c>
      <c r="E177" s="195" t="s">
        <v>380</v>
      </c>
      <c r="F177" s="193"/>
      <c r="G177" s="427" t="s">
        <v>284</v>
      </c>
    </row>
    <row r="178" spans="1:7" ht="81.5" customHeight="1" x14ac:dyDescent="0.2">
      <c r="A178" s="1343"/>
      <c r="B178" s="214"/>
      <c r="C178" s="203" t="s">
        <v>429</v>
      </c>
      <c r="D178" s="167" t="s">
        <v>284</v>
      </c>
      <c r="E178" s="168" t="s">
        <v>430</v>
      </c>
      <c r="F178" s="196"/>
      <c r="G178" s="144" t="s">
        <v>284</v>
      </c>
    </row>
    <row r="179" spans="1:7" ht="20" customHeight="1" x14ac:dyDescent="0.2">
      <c r="A179" s="1341"/>
      <c r="B179" s="1299" t="s">
        <v>827</v>
      </c>
      <c r="C179" s="241" t="s">
        <v>435</v>
      </c>
      <c r="D179" s="215" t="s">
        <v>284</v>
      </c>
      <c r="E179" s="216" t="s">
        <v>436</v>
      </c>
      <c r="F179" s="217"/>
      <c r="G179" s="147" t="s">
        <v>284</v>
      </c>
    </row>
    <row r="180" spans="1:7" ht="31.5" customHeight="1" x14ac:dyDescent="0.2">
      <c r="A180" s="1342"/>
      <c r="B180" s="1300"/>
      <c r="C180" s="241" t="s">
        <v>437</v>
      </c>
      <c r="D180" s="215"/>
      <c r="E180" s="216"/>
      <c r="F180" s="217"/>
      <c r="G180" s="147"/>
    </row>
    <row r="181" spans="1:7" ht="29.5" customHeight="1" x14ac:dyDescent="0.2">
      <c r="A181" s="1342"/>
      <c r="B181" s="213"/>
      <c r="C181" s="200" t="s">
        <v>438</v>
      </c>
      <c r="D181" s="171" t="s">
        <v>284</v>
      </c>
      <c r="E181" s="195" t="s">
        <v>439</v>
      </c>
      <c r="F181" s="193"/>
      <c r="G181" s="819" t="s">
        <v>284</v>
      </c>
    </row>
    <row r="182" spans="1:7" ht="66.5" customHeight="1" x14ac:dyDescent="0.2">
      <c r="A182" s="1342"/>
      <c r="B182" s="816"/>
      <c r="C182" s="241" t="s">
        <v>440</v>
      </c>
      <c r="D182" s="215" t="s">
        <v>284</v>
      </c>
      <c r="E182" s="216" t="s">
        <v>439</v>
      </c>
      <c r="F182" s="217" t="s">
        <v>441</v>
      </c>
      <c r="G182" s="147" t="s">
        <v>284</v>
      </c>
    </row>
    <row r="183" spans="1:7" ht="19.5" customHeight="1" x14ac:dyDescent="0.2">
      <c r="A183" s="1342"/>
      <c r="B183" s="817"/>
      <c r="C183" s="241" t="s">
        <v>442</v>
      </c>
      <c r="D183" s="215" t="s">
        <v>284</v>
      </c>
      <c r="E183" s="216" t="s">
        <v>439</v>
      </c>
      <c r="F183" s="217"/>
      <c r="G183" s="147" t="s">
        <v>284</v>
      </c>
    </row>
    <row r="184" spans="1:7" ht="19.5" customHeight="1" x14ac:dyDescent="0.2">
      <c r="A184" s="1342"/>
      <c r="B184" s="213"/>
      <c r="C184" s="241" t="s">
        <v>443</v>
      </c>
      <c r="D184" s="215" t="s">
        <v>284</v>
      </c>
      <c r="E184" s="216" t="s">
        <v>334</v>
      </c>
      <c r="F184" s="217"/>
      <c r="G184" s="147" t="s">
        <v>284</v>
      </c>
    </row>
    <row r="185" spans="1:7" ht="30.5" customHeight="1" x14ac:dyDescent="0.2">
      <c r="A185" s="1342"/>
      <c r="B185" s="213"/>
      <c r="C185" s="241" t="s">
        <v>444</v>
      </c>
      <c r="D185" s="215" t="s">
        <v>284</v>
      </c>
      <c r="E185" s="216" t="s">
        <v>321</v>
      </c>
      <c r="F185" s="217" t="s">
        <v>445</v>
      </c>
      <c r="G185" s="147" t="s">
        <v>284</v>
      </c>
    </row>
    <row r="186" spans="1:7" ht="30.5" customHeight="1" x14ac:dyDescent="0.2">
      <c r="A186" s="1342"/>
      <c r="B186" s="213"/>
      <c r="C186" s="241" t="s">
        <v>961</v>
      </c>
      <c r="D186" s="215" t="s">
        <v>284</v>
      </c>
      <c r="E186" s="216" t="s">
        <v>321</v>
      </c>
      <c r="F186" s="217" t="s">
        <v>445</v>
      </c>
      <c r="G186" s="147" t="s">
        <v>284</v>
      </c>
    </row>
    <row r="187" spans="1:7" ht="30.5" customHeight="1" x14ac:dyDescent="0.2">
      <c r="A187" s="1342"/>
      <c r="B187" s="213"/>
      <c r="C187" s="200" t="s">
        <v>446</v>
      </c>
      <c r="D187" s="171" t="s">
        <v>284</v>
      </c>
      <c r="E187" s="195" t="s">
        <v>334</v>
      </c>
      <c r="F187" s="193"/>
      <c r="G187" s="661" t="s">
        <v>284</v>
      </c>
    </row>
    <row r="188" spans="1:7" ht="45" customHeight="1" x14ac:dyDescent="0.2">
      <c r="A188" s="1342"/>
      <c r="B188" s="817"/>
      <c r="C188" s="241" t="s">
        <v>447</v>
      </c>
      <c r="D188" s="215" t="s">
        <v>284</v>
      </c>
      <c r="E188" s="216" t="s">
        <v>448</v>
      </c>
      <c r="F188" s="217" t="s">
        <v>449</v>
      </c>
      <c r="G188" s="147" t="s">
        <v>284</v>
      </c>
    </row>
    <row r="189" spans="1:7" ht="19" customHeight="1" x14ac:dyDescent="0.2">
      <c r="A189" s="1342"/>
      <c r="B189" s="213"/>
      <c r="C189" s="241" t="s">
        <v>962</v>
      </c>
      <c r="D189" s="215" t="s">
        <v>284</v>
      </c>
      <c r="E189" s="216" t="s">
        <v>334</v>
      </c>
      <c r="F189" s="217"/>
      <c r="G189" s="147" t="s">
        <v>284</v>
      </c>
    </row>
    <row r="190" spans="1:7" ht="19.5" customHeight="1" x14ac:dyDescent="0.2">
      <c r="A190" s="1342"/>
      <c r="B190" s="213"/>
      <c r="C190" s="241" t="s">
        <v>409</v>
      </c>
      <c r="D190" s="215" t="s">
        <v>284</v>
      </c>
      <c r="E190" s="216" t="s">
        <v>392</v>
      </c>
      <c r="F190" s="217"/>
      <c r="G190" s="147" t="s">
        <v>284</v>
      </c>
    </row>
    <row r="191" spans="1:7" ht="71.5" customHeight="1" x14ac:dyDescent="0.2">
      <c r="A191" s="1342"/>
      <c r="B191" s="213"/>
      <c r="C191" s="241" t="s">
        <v>963</v>
      </c>
      <c r="D191" s="215" t="s">
        <v>284</v>
      </c>
      <c r="E191" s="216" t="s">
        <v>430</v>
      </c>
      <c r="F191" s="217"/>
      <c r="G191" s="147" t="s">
        <v>284</v>
      </c>
    </row>
    <row r="192" spans="1:7" ht="30" customHeight="1" x14ac:dyDescent="0.2">
      <c r="A192" s="1342"/>
      <c r="B192" s="213"/>
      <c r="C192" s="241" t="s">
        <v>450</v>
      </c>
      <c r="D192" s="215"/>
      <c r="E192" s="216"/>
      <c r="F192" s="217"/>
      <c r="G192" s="147"/>
    </row>
    <row r="193" spans="1:7" ht="32.5" customHeight="1" x14ac:dyDescent="0.2">
      <c r="A193" s="1342"/>
      <c r="B193" s="213"/>
      <c r="C193" s="200" t="s">
        <v>451</v>
      </c>
      <c r="D193" s="171"/>
      <c r="E193" s="195"/>
      <c r="F193" s="193"/>
      <c r="G193" s="427"/>
    </row>
    <row r="194" spans="1:7" ht="20" customHeight="1" x14ac:dyDescent="0.2">
      <c r="A194" s="1343"/>
      <c r="B194" s="214"/>
      <c r="C194" s="203" t="s">
        <v>410</v>
      </c>
      <c r="D194" s="167" t="s">
        <v>284</v>
      </c>
      <c r="E194" s="168" t="s">
        <v>411</v>
      </c>
      <c r="F194" s="196"/>
      <c r="G194" s="144" t="s">
        <v>284</v>
      </c>
    </row>
    <row r="195" spans="1:7" ht="20" customHeight="1" x14ac:dyDescent="0.2">
      <c r="A195" s="1341"/>
      <c r="B195" s="1295" t="s">
        <v>830</v>
      </c>
      <c r="C195" s="455" t="s">
        <v>829</v>
      </c>
      <c r="D195" s="463" t="s">
        <v>284</v>
      </c>
      <c r="E195" s="471" t="s">
        <v>439</v>
      </c>
      <c r="F195" s="416"/>
      <c r="G195" s="417"/>
    </row>
    <row r="196" spans="1:7" ht="19" customHeight="1" x14ac:dyDescent="0.2">
      <c r="A196" s="1342"/>
      <c r="B196" s="1306"/>
      <c r="C196" s="21" t="s">
        <v>828</v>
      </c>
      <c r="D196" s="22" t="s">
        <v>284</v>
      </c>
      <c r="E196" s="23" t="s">
        <v>439</v>
      </c>
      <c r="F196" s="185"/>
      <c r="G196" s="95" t="s">
        <v>284</v>
      </c>
    </row>
    <row r="197" spans="1:7" ht="71.25" customHeight="1" x14ac:dyDescent="0.2">
      <c r="A197" s="1342"/>
      <c r="B197" s="1306"/>
      <c r="C197" s="29" t="s">
        <v>964</v>
      </c>
      <c r="D197" s="30" t="s">
        <v>284</v>
      </c>
      <c r="E197" s="31" t="s">
        <v>392</v>
      </c>
      <c r="F197" s="185"/>
      <c r="G197" s="95" t="s">
        <v>284</v>
      </c>
    </row>
    <row r="198" spans="1:7" ht="46.5" customHeight="1" x14ac:dyDescent="0.2">
      <c r="A198" s="1343"/>
      <c r="B198" s="600"/>
      <c r="C198" s="17" t="s">
        <v>965</v>
      </c>
      <c r="D198" s="18" t="s">
        <v>284</v>
      </c>
      <c r="E198" s="19" t="s">
        <v>439</v>
      </c>
      <c r="F198" s="189" t="s">
        <v>452</v>
      </c>
      <c r="G198" s="94" t="s">
        <v>284</v>
      </c>
    </row>
    <row r="199" spans="1:7" ht="30" customHeight="1" x14ac:dyDescent="0.2">
      <c r="A199" s="1341"/>
      <c r="B199" s="1295" t="s">
        <v>831</v>
      </c>
      <c r="C199" s="136" t="s">
        <v>832</v>
      </c>
      <c r="D199" s="137" t="s">
        <v>284</v>
      </c>
      <c r="E199" s="138" t="s">
        <v>439</v>
      </c>
      <c r="F199" s="418"/>
      <c r="G199" s="140"/>
    </row>
    <row r="200" spans="1:7" ht="19" customHeight="1" x14ac:dyDescent="0.2">
      <c r="A200" s="1342"/>
      <c r="B200" s="1306"/>
      <c r="C200" s="21" t="s">
        <v>828</v>
      </c>
      <c r="D200" s="22" t="s">
        <v>284</v>
      </c>
      <c r="E200" s="23" t="s">
        <v>439</v>
      </c>
      <c r="F200" s="185"/>
      <c r="G200" s="95" t="s">
        <v>284</v>
      </c>
    </row>
    <row r="201" spans="1:7" ht="71.25" customHeight="1" x14ac:dyDescent="0.2">
      <c r="A201" s="1342"/>
      <c r="B201" s="1306"/>
      <c r="C201" s="29" t="s">
        <v>964</v>
      </c>
      <c r="D201" s="30" t="s">
        <v>284</v>
      </c>
      <c r="E201" s="31" t="s">
        <v>392</v>
      </c>
      <c r="F201" s="185"/>
      <c r="G201" s="95" t="s">
        <v>284</v>
      </c>
    </row>
    <row r="202" spans="1:7" ht="46.5" customHeight="1" x14ac:dyDescent="0.2">
      <c r="A202" s="1343"/>
      <c r="B202" s="409"/>
      <c r="C202" s="21" t="s">
        <v>965</v>
      </c>
      <c r="D202" s="22" t="s">
        <v>284</v>
      </c>
      <c r="E202" s="23" t="s">
        <v>439</v>
      </c>
      <c r="F202" s="185" t="s">
        <v>452</v>
      </c>
      <c r="G202" s="95" t="s">
        <v>284</v>
      </c>
    </row>
    <row r="203" spans="1:7" ht="31" customHeight="1" x14ac:dyDescent="0.2">
      <c r="A203" s="1330"/>
      <c r="B203" s="428" t="s">
        <v>833</v>
      </c>
      <c r="C203" s="13" t="s">
        <v>966</v>
      </c>
      <c r="D203" s="14" t="s">
        <v>279</v>
      </c>
      <c r="E203" s="15" t="s">
        <v>293</v>
      </c>
      <c r="F203" s="188" t="s">
        <v>453</v>
      </c>
      <c r="G203" s="97" t="s">
        <v>279</v>
      </c>
    </row>
    <row r="204" spans="1:7" ht="19.5" customHeight="1" x14ac:dyDescent="0.2">
      <c r="A204" s="1331"/>
      <c r="B204" s="409"/>
      <c r="C204" s="21" t="s">
        <v>454</v>
      </c>
      <c r="D204" s="22" t="s">
        <v>279</v>
      </c>
      <c r="E204" s="23" t="s">
        <v>293</v>
      </c>
      <c r="F204" s="24"/>
      <c r="G204" s="95" t="s">
        <v>279</v>
      </c>
    </row>
    <row r="205" spans="1:7" ht="19.5" customHeight="1" x14ac:dyDescent="0.2">
      <c r="A205" s="1331"/>
      <c r="B205" s="409"/>
      <c r="C205" s="29" t="s">
        <v>455</v>
      </c>
      <c r="D205" s="30"/>
      <c r="E205" s="31"/>
      <c r="F205" s="32"/>
      <c r="G205" s="99"/>
    </row>
    <row r="206" spans="1:7" ht="33.75" customHeight="1" x14ac:dyDescent="0.2">
      <c r="A206" s="1331"/>
      <c r="B206" s="409"/>
      <c r="C206" s="21" t="s">
        <v>967</v>
      </c>
      <c r="D206" s="22" t="s">
        <v>456</v>
      </c>
      <c r="E206" s="54" t="s">
        <v>317</v>
      </c>
      <c r="F206" s="24"/>
      <c r="G206" s="95" t="s">
        <v>279</v>
      </c>
    </row>
    <row r="207" spans="1:7" ht="30" customHeight="1" x14ac:dyDescent="0.2">
      <c r="A207" s="1331"/>
      <c r="B207" s="409"/>
      <c r="C207" s="21" t="s">
        <v>968</v>
      </c>
      <c r="D207" s="22" t="s">
        <v>456</v>
      </c>
      <c r="E207" s="54" t="s">
        <v>317</v>
      </c>
      <c r="F207" s="24"/>
      <c r="G207" s="95" t="s">
        <v>279</v>
      </c>
    </row>
    <row r="208" spans="1:7" ht="45" customHeight="1" x14ac:dyDescent="0.2">
      <c r="A208" s="1331"/>
      <c r="B208" s="409"/>
      <c r="C208" s="21" t="s">
        <v>969</v>
      </c>
      <c r="D208" s="22" t="s">
        <v>456</v>
      </c>
      <c r="E208" s="54" t="s">
        <v>317</v>
      </c>
      <c r="F208" s="24"/>
      <c r="G208" s="95" t="s">
        <v>279</v>
      </c>
    </row>
    <row r="209" spans="1:7" ht="136" customHeight="1" x14ac:dyDescent="0.2">
      <c r="A209" s="1331"/>
      <c r="B209" s="777"/>
      <c r="C209" s="29" t="s">
        <v>970</v>
      </c>
      <c r="D209" s="30" t="s">
        <v>456</v>
      </c>
      <c r="E209" s="611" t="s">
        <v>317</v>
      </c>
      <c r="F209" s="32"/>
      <c r="G209" s="99" t="s">
        <v>279</v>
      </c>
    </row>
    <row r="210" spans="1:7" ht="125.5" customHeight="1" x14ac:dyDescent="0.2">
      <c r="A210" s="1331"/>
      <c r="B210" s="409"/>
      <c r="C210" s="29" t="s">
        <v>971</v>
      </c>
      <c r="D210" s="30" t="s">
        <v>456</v>
      </c>
      <c r="E210" s="611" t="s">
        <v>317</v>
      </c>
      <c r="F210" s="32"/>
      <c r="G210" s="99" t="s">
        <v>279</v>
      </c>
    </row>
    <row r="211" spans="1:7" ht="55.5" customHeight="1" x14ac:dyDescent="0.2">
      <c r="A211" s="1331"/>
      <c r="B211" s="409"/>
      <c r="C211" s="25" t="s">
        <v>972</v>
      </c>
      <c r="D211" s="26" t="s">
        <v>456</v>
      </c>
      <c r="E211" s="219" t="s">
        <v>317</v>
      </c>
      <c r="F211" s="28"/>
      <c r="G211" s="132" t="s">
        <v>279</v>
      </c>
    </row>
    <row r="212" spans="1:7" s="141" customFormat="1" ht="30.5" customHeight="1" x14ac:dyDescent="0.2">
      <c r="A212" s="1331"/>
      <c r="B212" s="409"/>
      <c r="C212" s="21" t="s">
        <v>973</v>
      </c>
      <c r="D212" s="22" t="s">
        <v>456</v>
      </c>
      <c r="E212" s="54" t="s">
        <v>317</v>
      </c>
      <c r="F212" s="24"/>
      <c r="G212" s="95" t="s">
        <v>279</v>
      </c>
    </row>
    <row r="213" spans="1:7" s="141" customFormat="1" ht="30.5" customHeight="1" x14ac:dyDescent="0.2">
      <c r="A213" s="1331"/>
      <c r="B213" s="409"/>
      <c r="C213" s="21" t="s">
        <v>974</v>
      </c>
      <c r="D213" s="22" t="s">
        <v>456</v>
      </c>
      <c r="E213" s="54" t="s">
        <v>317</v>
      </c>
      <c r="F213" s="24"/>
      <c r="G213" s="95" t="s">
        <v>279</v>
      </c>
    </row>
    <row r="214" spans="1:7" s="141" customFormat="1" ht="31" customHeight="1" x14ac:dyDescent="0.2">
      <c r="A214" s="1332"/>
      <c r="B214" s="600"/>
      <c r="C214" s="210" t="s">
        <v>975</v>
      </c>
      <c r="D214" s="37" t="s">
        <v>456</v>
      </c>
      <c r="E214" s="472" t="s">
        <v>317</v>
      </c>
      <c r="F214" s="600"/>
      <c r="G214" s="96" t="s">
        <v>279</v>
      </c>
    </row>
    <row r="215" spans="1:7" s="141" customFormat="1" ht="31" customHeight="1" x14ac:dyDescent="0.2">
      <c r="A215" s="1330"/>
      <c r="B215" s="429" t="s">
        <v>834</v>
      </c>
      <c r="C215" s="38" t="s">
        <v>976</v>
      </c>
      <c r="D215" s="33" t="s">
        <v>284</v>
      </c>
      <c r="E215" s="175" t="s">
        <v>457</v>
      </c>
      <c r="F215" s="190" t="s">
        <v>458</v>
      </c>
      <c r="G215" s="93" t="s">
        <v>284</v>
      </c>
    </row>
    <row r="216" spans="1:7" s="141" customFormat="1" ht="45.5" customHeight="1" x14ac:dyDescent="0.2">
      <c r="A216" s="1331"/>
      <c r="B216" s="409"/>
      <c r="C216" s="25" t="s">
        <v>977</v>
      </c>
      <c r="D216" s="26" t="s">
        <v>284</v>
      </c>
      <c r="E216" s="219" t="s">
        <v>459</v>
      </c>
      <c r="F216" s="186" t="s">
        <v>460</v>
      </c>
      <c r="G216" s="132" t="s">
        <v>284</v>
      </c>
    </row>
    <row r="217" spans="1:7" s="141" customFormat="1" ht="30" customHeight="1" x14ac:dyDescent="0.2">
      <c r="A217" s="1332"/>
      <c r="B217" s="587"/>
      <c r="C217" s="17" t="s">
        <v>461</v>
      </c>
      <c r="D217" s="18" t="s">
        <v>279</v>
      </c>
      <c r="E217" s="55" t="s">
        <v>457</v>
      </c>
      <c r="F217" s="189"/>
      <c r="G217" s="94" t="s">
        <v>284</v>
      </c>
    </row>
    <row r="218" spans="1:7" s="141" customFormat="1" ht="56.5" customHeight="1" x14ac:dyDescent="0.2">
      <c r="A218" s="1330"/>
      <c r="B218" s="428" t="s">
        <v>462</v>
      </c>
      <c r="C218" s="456" t="s">
        <v>978</v>
      </c>
      <c r="D218" s="33" t="s">
        <v>284</v>
      </c>
      <c r="E218" s="411" t="s">
        <v>392</v>
      </c>
      <c r="F218" s="413" t="s">
        <v>463</v>
      </c>
      <c r="G218" s="93" t="s">
        <v>284</v>
      </c>
    </row>
    <row r="219" spans="1:7" s="141" customFormat="1" ht="55.5" customHeight="1" x14ac:dyDescent="0.2">
      <c r="A219" s="1331"/>
      <c r="B219" s="409"/>
      <c r="C219" s="21" t="s">
        <v>464</v>
      </c>
      <c r="D219" s="22" t="s">
        <v>284</v>
      </c>
      <c r="E219" s="54" t="s">
        <v>392</v>
      </c>
      <c r="F219" s="185"/>
      <c r="G219" s="95" t="s">
        <v>284</v>
      </c>
    </row>
    <row r="220" spans="1:7" s="141" customFormat="1" ht="46.5" customHeight="1" x14ac:dyDescent="0.2">
      <c r="A220" s="1332"/>
      <c r="B220" s="587"/>
      <c r="C220" s="210" t="s">
        <v>965</v>
      </c>
      <c r="D220" s="37" t="s">
        <v>284</v>
      </c>
      <c r="E220" s="472" t="s">
        <v>439</v>
      </c>
      <c r="F220" s="424" t="s">
        <v>452</v>
      </c>
      <c r="G220" s="96" t="s">
        <v>284</v>
      </c>
    </row>
    <row r="221" spans="1:7" s="141" customFormat="1" ht="30" customHeight="1" x14ac:dyDescent="0.2">
      <c r="A221" s="90"/>
      <c r="B221" s="419" t="s">
        <v>835</v>
      </c>
      <c r="C221" s="10" t="s">
        <v>979</v>
      </c>
      <c r="D221" s="11" t="s">
        <v>279</v>
      </c>
      <c r="E221" s="56" t="s">
        <v>293</v>
      </c>
      <c r="F221" s="191"/>
      <c r="G221" s="91" t="s">
        <v>279</v>
      </c>
    </row>
    <row r="222" spans="1:7" s="141" customFormat="1" ht="31.5" customHeight="1" x14ac:dyDescent="0.2">
      <c r="A222" s="90"/>
      <c r="B222" s="419" t="s">
        <v>836</v>
      </c>
      <c r="C222" s="10" t="s">
        <v>465</v>
      </c>
      <c r="D222" s="11" t="s">
        <v>279</v>
      </c>
      <c r="E222" s="56" t="s">
        <v>317</v>
      </c>
      <c r="F222" s="191" t="s">
        <v>466</v>
      </c>
      <c r="G222" s="142" t="s">
        <v>279</v>
      </c>
    </row>
    <row r="223" spans="1:7" s="669" customFormat="1" ht="70" customHeight="1" x14ac:dyDescent="0.2">
      <c r="A223" s="670"/>
      <c r="B223" s="671" t="s">
        <v>837</v>
      </c>
      <c r="C223" s="672" t="s">
        <v>771</v>
      </c>
      <c r="D223" s="673" t="s">
        <v>279</v>
      </c>
      <c r="E223" s="674" t="s">
        <v>290</v>
      </c>
      <c r="F223" s="671" t="s">
        <v>770</v>
      </c>
      <c r="G223" s="675" t="s">
        <v>286</v>
      </c>
    </row>
    <row r="224" spans="1:7" s="141" customFormat="1" ht="66.75" customHeight="1" x14ac:dyDescent="0.2">
      <c r="A224" s="1328"/>
      <c r="B224" s="445" t="s">
        <v>838</v>
      </c>
      <c r="C224" s="457" t="s">
        <v>467</v>
      </c>
      <c r="D224" s="464" t="s">
        <v>279</v>
      </c>
      <c r="E224" s="473" t="s">
        <v>293</v>
      </c>
      <c r="F224" s="480"/>
      <c r="G224" s="234" t="s">
        <v>286</v>
      </c>
    </row>
    <row r="225" spans="1:7" s="141" customFormat="1" ht="70" customHeight="1" x14ac:dyDescent="0.2">
      <c r="A225" s="1327"/>
      <c r="B225" s="235"/>
      <c r="C225" s="459" t="s">
        <v>468</v>
      </c>
      <c r="D225" s="465" t="s">
        <v>279</v>
      </c>
      <c r="E225" s="474" t="s">
        <v>298</v>
      </c>
      <c r="F225" s="176"/>
      <c r="G225" s="226" t="s">
        <v>284</v>
      </c>
    </row>
    <row r="226" spans="1:7" s="141" customFormat="1" ht="71" customHeight="1" x14ac:dyDescent="0.2">
      <c r="A226" s="1327"/>
      <c r="B226" s="235"/>
      <c r="C226" s="458" t="s">
        <v>980</v>
      </c>
      <c r="D226" s="729" t="s">
        <v>279</v>
      </c>
      <c r="E226" s="730" t="s">
        <v>298</v>
      </c>
      <c r="F226" s="177" t="s">
        <v>469</v>
      </c>
      <c r="G226" s="604" t="s">
        <v>284</v>
      </c>
    </row>
    <row r="227" spans="1:7" s="100" customFormat="1" ht="32.25" customHeight="1" x14ac:dyDescent="0.2">
      <c r="A227" s="1327"/>
      <c r="B227" s="177"/>
      <c r="C227" s="459" t="s">
        <v>470</v>
      </c>
      <c r="D227" s="465" t="s">
        <v>279</v>
      </c>
      <c r="E227" s="474" t="s">
        <v>317</v>
      </c>
      <c r="F227" s="205"/>
      <c r="G227" s="226" t="s">
        <v>284</v>
      </c>
    </row>
    <row r="228" spans="1:7" s="141" customFormat="1" ht="56" customHeight="1" x14ac:dyDescent="0.2">
      <c r="A228" s="1327"/>
      <c r="B228" s="825"/>
      <c r="C228" s="460" t="s">
        <v>471</v>
      </c>
      <c r="D228" s="466" t="s">
        <v>279</v>
      </c>
      <c r="E228" s="475" t="s">
        <v>472</v>
      </c>
      <c r="F228" s="177"/>
      <c r="G228" s="826" t="s">
        <v>284</v>
      </c>
    </row>
    <row r="229" spans="1:7" s="141" customFormat="1" ht="45.5" customHeight="1" x14ac:dyDescent="0.2">
      <c r="A229" s="1327"/>
      <c r="B229" s="177"/>
      <c r="C229" s="459" t="s">
        <v>473</v>
      </c>
      <c r="D229" s="465" t="s">
        <v>284</v>
      </c>
      <c r="E229" s="474" t="s">
        <v>298</v>
      </c>
      <c r="F229" s="176"/>
      <c r="G229" s="226" t="s">
        <v>284</v>
      </c>
    </row>
    <row r="230" spans="1:7" s="141" customFormat="1" ht="31" customHeight="1" x14ac:dyDescent="0.2">
      <c r="A230" s="1329"/>
      <c r="B230" s="425"/>
      <c r="C230" s="461" t="s">
        <v>474</v>
      </c>
      <c r="D230" s="467" t="s">
        <v>284</v>
      </c>
      <c r="E230" s="476" t="s">
        <v>298</v>
      </c>
      <c r="F230" s="425"/>
      <c r="G230" s="426" t="s">
        <v>284</v>
      </c>
    </row>
    <row r="231" spans="1:7" s="141" customFormat="1" ht="20.5" customHeight="1" x14ac:dyDescent="0.2">
      <c r="A231" s="1315"/>
      <c r="B231" s="1290" t="s">
        <v>839</v>
      </c>
      <c r="C231" s="136" t="s">
        <v>981</v>
      </c>
      <c r="D231" s="137"/>
      <c r="E231" s="138"/>
      <c r="F231" s="246"/>
      <c r="G231" s="140"/>
    </row>
    <row r="232" spans="1:7" s="141" customFormat="1" ht="19.5" customHeight="1" x14ac:dyDescent="0.2">
      <c r="A232" s="1316"/>
      <c r="B232" s="1291"/>
      <c r="C232" s="200" t="s">
        <v>475</v>
      </c>
      <c r="D232" s="171" t="s">
        <v>284</v>
      </c>
      <c r="E232" s="195" t="s">
        <v>476</v>
      </c>
      <c r="F232" s="59"/>
      <c r="G232" s="427" t="s">
        <v>1012</v>
      </c>
    </row>
    <row r="233" spans="1:7" s="141" customFormat="1" ht="19.5" customHeight="1" x14ac:dyDescent="0.2">
      <c r="A233" s="1316"/>
      <c r="B233" s="120"/>
      <c r="C233" s="200" t="s">
        <v>985</v>
      </c>
      <c r="D233" s="171" t="s">
        <v>284</v>
      </c>
      <c r="E233" s="195" t="s">
        <v>477</v>
      </c>
      <c r="F233" s="59"/>
      <c r="G233" s="427" t="s">
        <v>284</v>
      </c>
    </row>
    <row r="234" spans="1:7" s="141" customFormat="1" ht="19.5" customHeight="1" x14ac:dyDescent="0.2">
      <c r="A234" s="1317"/>
      <c r="B234" s="159"/>
      <c r="C234" s="163" t="s">
        <v>982</v>
      </c>
      <c r="D234" s="468" t="s">
        <v>284</v>
      </c>
      <c r="E234" s="477" t="s">
        <v>392</v>
      </c>
      <c r="F234" s="105"/>
      <c r="G234" s="420" t="s">
        <v>284</v>
      </c>
    </row>
    <row r="235" spans="1:7" s="141" customFormat="1" ht="20.5" customHeight="1" x14ac:dyDescent="0.2">
      <c r="A235" s="1315"/>
      <c r="B235" s="1290" t="s">
        <v>841</v>
      </c>
      <c r="C235" s="136" t="s">
        <v>983</v>
      </c>
      <c r="D235" s="137" t="s">
        <v>284</v>
      </c>
      <c r="E235" s="138" t="s">
        <v>478</v>
      </c>
      <c r="F235" s="62"/>
      <c r="G235" s="143" t="s">
        <v>284</v>
      </c>
    </row>
    <row r="236" spans="1:7" s="141" customFormat="1" ht="20.5" customHeight="1" x14ac:dyDescent="0.2">
      <c r="A236" s="1317"/>
      <c r="B236" s="1301"/>
      <c r="C236" s="462" t="s">
        <v>984</v>
      </c>
      <c r="D236" s="469" t="s">
        <v>284</v>
      </c>
      <c r="E236" s="478" t="s">
        <v>290</v>
      </c>
      <c r="F236" s="74"/>
      <c r="G236" s="144" t="s">
        <v>284</v>
      </c>
    </row>
    <row r="237" spans="1:7" s="141" customFormat="1" ht="20" customHeight="1" x14ac:dyDescent="0.2">
      <c r="A237" s="1292"/>
      <c r="B237" s="1290" t="s">
        <v>840</v>
      </c>
      <c r="C237" s="136" t="s">
        <v>981</v>
      </c>
      <c r="D237" s="137"/>
      <c r="E237" s="138"/>
      <c r="F237" s="246"/>
      <c r="G237" s="140"/>
    </row>
    <row r="238" spans="1:7" s="141" customFormat="1" ht="20" customHeight="1" x14ac:dyDescent="0.2">
      <c r="A238" s="1293"/>
      <c r="B238" s="1291"/>
      <c r="C238" s="200" t="s">
        <v>475</v>
      </c>
      <c r="D238" s="171" t="s">
        <v>284</v>
      </c>
      <c r="E238" s="195" t="s">
        <v>479</v>
      </c>
      <c r="F238" s="59"/>
      <c r="G238" s="427" t="s">
        <v>284</v>
      </c>
    </row>
    <row r="239" spans="1:7" s="141" customFormat="1" ht="29.5" customHeight="1" x14ac:dyDescent="0.2">
      <c r="A239" s="1293"/>
      <c r="B239" s="247"/>
      <c r="C239" s="455" t="s">
        <v>480</v>
      </c>
      <c r="D239" s="463" t="s">
        <v>284</v>
      </c>
      <c r="E239" s="471" t="s">
        <v>481</v>
      </c>
      <c r="F239" s="247"/>
      <c r="G239" s="417" t="s">
        <v>284</v>
      </c>
    </row>
    <row r="240" spans="1:7" s="141" customFormat="1" ht="20" customHeight="1" x14ac:dyDescent="0.2">
      <c r="A240" s="1294"/>
      <c r="B240" s="105"/>
      <c r="C240" s="203" t="s">
        <v>982</v>
      </c>
      <c r="D240" s="167" t="s">
        <v>284</v>
      </c>
      <c r="E240" s="168" t="s">
        <v>392</v>
      </c>
      <c r="F240" s="74"/>
      <c r="G240" s="144" t="s">
        <v>284</v>
      </c>
    </row>
    <row r="241" spans="1:7" s="100" customFormat="1" ht="19.5" customHeight="1" x14ac:dyDescent="0.2">
      <c r="A241" s="1344"/>
      <c r="B241" s="1290" t="s">
        <v>857</v>
      </c>
      <c r="C241" s="62" t="s">
        <v>842</v>
      </c>
      <c r="D241" s="63" t="s">
        <v>284</v>
      </c>
      <c r="E241" s="64" t="s">
        <v>321</v>
      </c>
      <c r="F241" s="789" t="s">
        <v>843</v>
      </c>
      <c r="G241" s="93" t="s">
        <v>279</v>
      </c>
    </row>
    <row r="242" spans="1:7" s="100" customFormat="1" ht="19.5" customHeight="1" x14ac:dyDescent="0.2">
      <c r="A242" s="1345"/>
      <c r="B242" s="1291"/>
      <c r="C242" s="71" t="s">
        <v>844</v>
      </c>
      <c r="D242" s="615"/>
      <c r="E242" s="197"/>
      <c r="F242" s="616"/>
      <c r="G242" s="95"/>
    </row>
    <row r="243" spans="1:7" s="100" customFormat="1" ht="46" customHeight="1" x14ac:dyDescent="0.2">
      <c r="A243" s="1345"/>
      <c r="B243" s="1291"/>
      <c r="C243" s="71" t="s">
        <v>986</v>
      </c>
      <c r="D243" s="615" t="s">
        <v>284</v>
      </c>
      <c r="E243" s="197" t="s">
        <v>329</v>
      </c>
      <c r="F243" s="616"/>
      <c r="G243" s="95" t="s">
        <v>1011</v>
      </c>
    </row>
    <row r="244" spans="1:7" s="100" customFormat="1" ht="45.5" customHeight="1" x14ac:dyDescent="0.2">
      <c r="A244" s="1345"/>
      <c r="B244" s="1291"/>
      <c r="C244" s="71" t="s">
        <v>987</v>
      </c>
      <c r="D244" s="615" t="s">
        <v>284</v>
      </c>
      <c r="E244" s="197" t="s">
        <v>329</v>
      </c>
      <c r="F244" s="616"/>
      <c r="G244" s="101" t="s">
        <v>1011</v>
      </c>
    </row>
    <row r="245" spans="1:7" s="100" customFormat="1" ht="20" customHeight="1" x14ac:dyDescent="0.2">
      <c r="A245" s="1345"/>
      <c r="B245" s="1291"/>
      <c r="C245" s="59" t="s">
        <v>845</v>
      </c>
      <c r="D245" s="66" t="s">
        <v>284</v>
      </c>
      <c r="E245" s="67" t="s">
        <v>321</v>
      </c>
      <c r="F245" s="68" t="s">
        <v>846</v>
      </c>
      <c r="G245" s="95" t="s">
        <v>279</v>
      </c>
    </row>
    <row r="246" spans="1:7" s="100" customFormat="1" ht="20" customHeight="1" x14ac:dyDescent="0.2">
      <c r="A246" s="1345"/>
      <c r="B246" s="770"/>
      <c r="C246" s="59" t="s">
        <v>847</v>
      </c>
      <c r="D246" s="69" t="s">
        <v>284</v>
      </c>
      <c r="E246" s="70" t="s">
        <v>321</v>
      </c>
      <c r="F246" s="145"/>
      <c r="G246" s="95" t="s">
        <v>279</v>
      </c>
    </row>
    <row r="247" spans="1:7" s="790" customFormat="1" ht="20.5" customHeight="1" x14ac:dyDescent="0.2">
      <c r="A247" s="1345"/>
      <c r="B247" s="770"/>
      <c r="C247" s="59" t="s">
        <v>848</v>
      </c>
      <c r="D247" s="72" t="s">
        <v>284</v>
      </c>
      <c r="E247" s="67" t="s">
        <v>321</v>
      </c>
      <c r="F247" s="68" t="s">
        <v>485</v>
      </c>
      <c r="G247" s="95" t="s">
        <v>279</v>
      </c>
    </row>
    <row r="248" spans="1:7" s="790" customFormat="1" ht="97.5" customHeight="1" x14ac:dyDescent="0.2">
      <c r="A248" s="1345"/>
      <c r="B248" s="813"/>
      <c r="C248" s="772" t="s">
        <v>988</v>
      </c>
      <c r="D248" s="73" t="s">
        <v>284</v>
      </c>
      <c r="E248" s="70" t="s">
        <v>482</v>
      </c>
      <c r="F248" s="588" t="s">
        <v>849</v>
      </c>
      <c r="G248" s="99" t="s">
        <v>279</v>
      </c>
    </row>
    <row r="249" spans="1:7" s="790" customFormat="1" ht="19.5" customHeight="1" x14ac:dyDescent="0.2">
      <c r="A249" s="1345"/>
      <c r="B249" s="770"/>
      <c r="C249" s="59" t="s">
        <v>850</v>
      </c>
      <c r="D249" s="72" t="s">
        <v>284</v>
      </c>
      <c r="E249" s="67" t="s">
        <v>483</v>
      </c>
      <c r="F249" s="68"/>
      <c r="G249" s="95" t="s">
        <v>279</v>
      </c>
    </row>
    <row r="250" spans="1:7" s="790" customFormat="1" ht="20" customHeight="1" x14ac:dyDescent="0.2">
      <c r="A250" s="1345"/>
      <c r="B250" s="770"/>
      <c r="C250" s="772" t="s">
        <v>989</v>
      </c>
      <c r="D250" s="69"/>
      <c r="E250" s="70"/>
      <c r="F250" s="588"/>
      <c r="G250" s="101"/>
    </row>
    <row r="251" spans="1:7" s="790" customFormat="1" ht="31" customHeight="1" x14ac:dyDescent="0.2">
      <c r="A251" s="1345"/>
      <c r="B251" s="770"/>
      <c r="C251" s="59" t="s">
        <v>990</v>
      </c>
      <c r="D251" s="66" t="s">
        <v>284</v>
      </c>
      <c r="E251" s="67" t="s">
        <v>321</v>
      </c>
      <c r="F251" s="192" t="s">
        <v>851</v>
      </c>
      <c r="G251" s="95" t="s">
        <v>279</v>
      </c>
    </row>
    <row r="252" spans="1:7" s="790" customFormat="1" ht="30.5" customHeight="1" x14ac:dyDescent="0.2">
      <c r="A252" s="1345"/>
      <c r="B252" s="770"/>
      <c r="C252" s="71" t="s">
        <v>991</v>
      </c>
      <c r="D252" s="615" t="s">
        <v>284</v>
      </c>
      <c r="E252" s="197" t="s">
        <v>321</v>
      </c>
      <c r="F252" s="617" t="s">
        <v>852</v>
      </c>
      <c r="G252" s="99" t="s">
        <v>279</v>
      </c>
    </row>
    <row r="253" spans="1:7" s="790" customFormat="1" ht="45.5" customHeight="1" x14ac:dyDescent="0.2">
      <c r="A253" s="1345"/>
      <c r="B253" s="770"/>
      <c r="C253" s="59" t="s">
        <v>992</v>
      </c>
      <c r="D253" s="60" t="s">
        <v>284</v>
      </c>
      <c r="E253" s="67" t="s">
        <v>321</v>
      </c>
      <c r="F253" s="192" t="s">
        <v>484</v>
      </c>
      <c r="G253" s="95" t="s">
        <v>279</v>
      </c>
    </row>
    <row r="254" spans="1:7" s="790" customFormat="1" ht="46" customHeight="1" x14ac:dyDescent="0.2">
      <c r="A254" s="1345"/>
      <c r="B254" s="814"/>
      <c r="C254" s="71" t="s">
        <v>853</v>
      </c>
      <c r="D254" s="615" t="s">
        <v>284</v>
      </c>
      <c r="E254" s="197" t="s">
        <v>321</v>
      </c>
      <c r="F254" s="616" t="s">
        <v>854</v>
      </c>
      <c r="G254" s="99" t="s">
        <v>1011</v>
      </c>
    </row>
    <row r="255" spans="1:7" s="790" customFormat="1" ht="30.5" customHeight="1" x14ac:dyDescent="0.2">
      <c r="A255" s="1345"/>
      <c r="B255" s="770"/>
      <c r="C255" s="772" t="s">
        <v>855</v>
      </c>
      <c r="D255" s="69" t="s">
        <v>284</v>
      </c>
      <c r="E255" s="70" t="s">
        <v>321</v>
      </c>
      <c r="F255" s="791"/>
      <c r="G255" s="101" t="s">
        <v>279</v>
      </c>
    </row>
    <row r="256" spans="1:7" s="790" customFormat="1" ht="30" customHeight="1" x14ac:dyDescent="0.2">
      <c r="A256" s="1346"/>
      <c r="B256" s="770"/>
      <c r="C256" s="59" t="s">
        <v>993</v>
      </c>
      <c r="D256" s="66" t="s">
        <v>279</v>
      </c>
      <c r="E256" s="67" t="s">
        <v>317</v>
      </c>
      <c r="F256" s="198"/>
      <c r="G256" s="95" t="s">
        <v>279</v>
      </c>
    </row>
    <row r="257" spans="1:7" s="100" customFormat="1" ht="19.5" customHeight="1" x14ac:dyDescent="0.2">
      <c r="A257" s="1344"/>
      <c r="B257" s="1290" t="s">
        <v>858</v>
      </c>
      <c r="C257" s="62" t="s">
        <v>842</v>
      </c>
      <c r="D257" s="63" t="s">
        <v>284</v>
      </c>
      <c r="E257" s="64" t="s">
        <v>321</v>
      </c>
      <c r="F257" s="789" t="s">
        <v>843</v>
      </c>
      <c r="G257" s="93" t="s">
        <v>279</v>
      </c>
    </row>
    <row r="258" spans="1:7" s="100" customFormat="1" ht="19.5" customHeight="1" x14ac:dyDescent="0.2">
      <c r="A258" s="1345"/>
      <c r="B258" s="1291"/>
      <c r="C258" s="71" t="s">
        <v>844</v>
      </c>
      <c r="D258" s="615"/>
      <c r="E258" s="197"/>
      <c r="F258" s="616"/>
      <c r="G258" s="95"/>
    </row>
    <row r="259" spans="1:7" s="100" customFormat="1" ht="46" customHeight="1" x14ac:dyDescent="0.2">
      <c r="A259" s="1345"/>
      <c r="B259" s="1291"/>
      <c r="C259" s="71" t="s">
        <v>986</v>
      </c>
      <c r="D259" s="615" t="s">
        <v>284</v>
      </c>
      <c r="E259" s="197" t="s">
        <v>329</v>
      </c>
      <c r="F259" s="616"/>
      <c r="G259" s="95" t="s">
        <v>1011</v>
      </c>
    </row>
    <row r="260" spans="1:7" s="100" customFormat="1" ht="45.5" customHeight="1" x14ac:dyDescent="0.2">
      <c r="A260" s="1345"/>
      <c r="B260" s="1291"/>
      <c r="C260" s="71" t="s">
        <v>987</v>
      </c>
      <c r="D260" s="615" t="s">
        <v>284</v>
      </c>
      <c r="E260" s="197" t="s">
        <v>329</v>
      </c>
      <c r="F260" s="616"/>
      <c r="G260" s="101" t="s">
        <v>279</v>
      </c>
    </row>
    <row r="261" spans="1:7" s="100" customFormat="1" ht="20.5" customHeight="1" x14ac:dyDescent="0.2">
      <c r="A261" s="1345"/>
      <c r="B261" s="1291"/>
      <c r="C261" s="59" t="s">
        <v>845</v>
      </c>
      <c r="D261" s="66" t="s">
        <v>284</v>
      </c>
      <c r="E261" s="67" t="s">
        <v>321</v>
      </c>
      <c r="F261" s="68" t="s">
        <v>846</v>
      </c>
      <c r="G261" s="95" t="s">
        <v>279</v>
      </c>
    </row>
    <row r="262" spans="1:7" s="100" customFormat="1" ht="21" customHeight="1" x14ac:dyDescent="0.2">
      <c r="A262" s="1345"/>
      <c r="B262" s="770"/>
      <c r="C262" s="59" t="s">
        <v>847</v>
      </c>
      <c r="D262" s="69" t="s">
        <v>284</v>
      </c>
      <c r="E262" s="70" t="s">
        <v>321</v>
      </c>
      <c r="F262" s="145"/>
      <c r="G262" s="95" t="s">
        <v>279</v>
      </c>
    </row>
    <row r="263" spans="1:7" s="790" customFormat="1" ht="20.5" customHeight="1" x14ac:dyDescent="0.2">
      <c r="A263" s="1345"/>
      <c r="B263" s="770"/>
      <c r="C263" s="59" t="s">
        <v>856</v>
      </c>
      <c r="D263" s="72" t="s">
        <v>284</v>
      </c>
      <c r="E263" s="67" t="s">
        <v>321</v>
      </c>
      <c r="F263" s="68" t="s">
        <v>485</v>
      </c>
      <c r="G263" s="95" t="s">
        <v>279</v>
      </c>
    </row>
    <row r="264" spans="1:7" s="790" customFormat="1" ht="97.5" customHeight="1" x14ac:dyDescent="0.2">
      <c r="A264" s="1345"/>
      <c r="B264" s="813"/>
      <c r="C264" s="772" t="s">
        <v>988</v>
      </c>
      <c r="D264" s="73" t="s">
        <v>284</v>
      </c>
      <c r="E264" s="70" t="s">
        <v>482</v>
      </c>
      <c r="F264" s="588" t="s">
        <v>849</v>
      </c>
      <c r="G264" s="99" t="s">
        <v>279</v>
      </c>
    </row>
    <row r="265" spans="1:7" s="790" customFormat="1" ht="19.5" customHeight="1" x14ac:dyDescent="0.2">
      <c r="A265" s="1345"/>
      <c r="B265" s="770"/>
      <c r="C265" s="59" t="s">
        <v>850</v>
      </c>
      <c r="D265" s="72" t="s">
        <v>284</v>
      </c>
      <c r="E265" s="67" t="s">
        <v>483</v>
      </c>
      <c r="F265" s="68"/>
      <c r="G265" s="95" t="s">
        <v>279</v>
      </c>
    </row>
    <row r="266" spans="1:7" s="790" customFormat="1" ht="20" customHeight="1" x14ac:dyDescent="0.2">
      <c r="A266" s="1345"/>
      <c r="B266" s="770"/>
      <c r="C266" s="772" t="s">
        <v>989</v>
      </c>
      <c r="D266" s="69"/>
      <c r="E266" s="70"/>
      <c r="F266" s="588"/>
      <c r="G266" s="101"/>
    </row>
    <row r="267" spans="1:7" s="790" customFormat="1" ht="31" customHeight="1" x14ac:dyDescent="0.2">
      <c r="A267" s="1345"/>
      <c r="B267" s="770"/>
      <c r="C267" s="59" t="s">
        <v>990</v>
      </c>
      <c r="D267" s="66" t="s">
        <v>284</v>
      </c>
      <c r="E267" s="67" t="s">
        <v>321</v>
      </c>
      <c r="F267" s="192" t="s">
        <v>851</v>
      </c>
      <c r="G267" s="95" t="s">
        <v>279</v>
      </c>
    </row>
    <row r="268" spans="1:7" s="790" customFormat="1" ht="30.5" customHeight="1" x14ac:dyDescent="0.2">
      <c r="A268" s="1345"/>
      <c r="B268" s="770"/>
      <c r="C268" s="71" t="s">
        <v>991</v>
      </c>
      <c r="D268" s="615" t="s">
        <v>284</v>
      </c>
      <c r="E268" s="197" t="s">
        <v>321</v>
      </c>
      <c r="F268" s="617" t="s">
        <v>852</v>
      </c>
      <c r="G268" s="99" t="s">
        <v>279</v>
      </c>
    </row>
    <row r="269" spans="1:7" s="790" customFormat="1" ht="45.5" customHeight="1" x14ac:dyDescent="0.2">
      <c r="A269" s="1345"/>
      <c r="B269" s="770"/>
      <c r="C269" s="59" t="s">
        <v>994</v>
      </c>
      <c r="D269" s="60" t="s">
        <v>284</v>
      </c>
      <c r="E269" s="67" t="s">
        <v>321</v>
      </c>
      <c r="F269" s="192" t="s">
        <v>484</v>
      </c>
      <c r="G269" s="95" t="s">
        <v>279</v>
      </c>
    </row>
    <row r="270" spans="1:7" s="790" customFormat="1" ht="46" customHeight="1" x14ac:dyDescent="0.2">
      <c r="A270" s="1345"/>
      <c r="B270" s="814"/>
      <c r="C270" s="71" t="s">
        <v>853</v>
      </c>
      <c r="D270" s="615" t="s">
        <v>284</v>
      </c>
      <c r="E270" s="197" t="s">
        <v>321</v>
      </c>
      <c r="F270" s="616" t="s">
        <v>854</v>
      </c>
      <c r="G270" s="99" t="s">
        <v>279</v>
      </c>
    </row>
    <row r="271" spans="1:7" s="790" customFormat="1" ht="30.5" customHeight="1" x14ac:dyDescent="0.2">
      <c r="A271" s="1346"/>
      <c r="B271" s="770"/>
      <c r="C271" s="772" t="s">
        <v>855</v>
      </c>
      <c r="D271" s="69" t="s">
        <v>284</v>
      </c>
      <c r="E271" s="70" t="s">
        <v>321</v>
      </c>
      <c r="F271" s="791"/>
      <c r="G271" s="101" t="s">
        <v>279</v>
      </c>
    </row>
    <row r="272" spans="1:7" s="100" customFormat="1" ht="19.5" customHeight="1" x14ac:dyDescent="0.2">
      <c r="A272" s="1344"/>
      <c r="B272" s="1290" t="s">
        <v>859</v>
      </c>
      <c r="C272" s="62" t="s">
        <v>842</v>
      </c>
      <c r="D272" s="63" t="s">
        <v>284</v>
      </c>
      <c r="E272" s="64" t="s">
        <v>321</v>
      </c>
      <c r="F272" s="789" t="s">
        <v>843</v>
      </c>
      <c r="G272" s="93" t="s">
        <v>279</v>
      </c>
    </row>
    <row r="273" spans="1:7" s="100" customFormat="1" ht="19.5" customHeight="1" x14ac:dyDescent="0.2">
      <c r="A273" s="1345"/>
      <c r="B273" s="1291"/>
      <c r="C273" s="71" t="s">
        <v>844</v>
      </c>
      <c r="D273" s="615"/>
      <c r="E273" s="197"/>
      <c r="F273" s="616"/>
      <c r="G273" s="95"/>
    </row>
    <row r="274" spans="1:7" s="100" customFormat="1" ht="46" customHeight="1" x14ac:dyDescent="0.2">
      <c r="A274" s="1345"/>
      <c r="B274" s="1291"/>
      <c r="C274" s="71" t="s">
        <v>986</v>
      </c>
      <c r="D274" s="615" t="s">
        <v>284</v>
      </c>
      <c r="E274" s="197" t="s">
        <v>329</v>
      </c>
      <c r="F274" s="616"/>
      <c r="G274" s="101" t="s">
        <v>279</v>
      </c>
    </row>
    <row r="275" spans="1:7" s="100" customFormat="1" ht="20" customHeight="1" x14ac:dyDescent="0.2">
      <c r="A275" s="1345"/>
      <c r="B275" s="1291"/>
      <c r="C275" s="59" t="s">
        <v>845</v>
      </c>
      <c r="D275" s="66" t="s">
        <v>284</v>
      </c>
      <c r="E275" s="67" t="s">
        <v>321</v>
      </c>
      <c r="F275" s="68" t="s">
        <v>846</v>
      </c>
      <c r="G275" s="95" t="s">
        <v>279</v>
      </c>
    </row>
    <row r="276" spans="1:7" s="100" customFormat="1" ht="20.5" customHeight="1" x14ac:dyDescent="0.2">
      <c r="A276" s="1345"/>
      <c r="B276" s="770"/>
      <c r="C276" s="59" t="s">
        <v>847</v>
      </c>
      <c r="D276" s="69" t="s">
        <v>284</v>
      </c>
      <c r="E276" s="70" t="s">
        <v>321</v>
      </c>
      <c r="F276" s="145"/>
      <c r="G276" s="95" t="s">
        <v>279</v>
      </c>
    </row>
    <row r="277" spans="1:7" s="790" customFormat="1" ht="20.5" customHeight="1" x14ac:dyDescent="0.2">
      <c r="A277" s="1345"/>
      <c r="B277" s="770"/>
      <c r="C277" s="59" t="s">
        <v>856</v>
      </c>
      <c r="D277" s="72" t="s">
        <v>284</v>
      </c>
      <c r="E277" s="67" t="s">
        <v>321</v>
      </c>
      <c r="F277" s="68" t="s">
        <v>485</v>
      </c>
      <c r="G277" s="95" t="s">
        <v>279</v>
      </c>
    </row>
    <row r="278" spans="1:7" s="790" customFormat="1" ht="97.5" customHeight="1" x14ac:dyDescent="0.2">
      <c r="A278" s="1345"/>
      <c r="B278" s="814"/>
      <c r="C278" s="59" t="s">
        <v>988</v>
      </c>
      <c r="D278" s="72" t="s">
        <v>284</v>
      </c>
      <c r="E278" s="67" t="s">
        <v>482</v>
      </c>
      <c r="F278" s="68" t="s">
        <v>849</v>
      </c>
      <c r="G278" s="95" t="s">
        <v>279</v>
      </c>
    </row>
    <row r="279" spans="1:7" s="790" customFormat="1" ht="19.5" customHeight="1" x14ac:dyDescent="0.2">
      <c r="A279" s="1345"/>
      <c r="B279" s="813"/>
      <c r="C279" s="71" t="s">
        <v>850</v>
      </c>
      <c r="D279" s="824" t="s">
        <v>284</v>
      </c>
      <c r="E279" s="197" t="s">
        <v>483</v>
      </c>
      <c r="F279" s="617"/>
      <c r="G279" s="99" t="s">
        <v>279</v>
      </c>
    </row>
    <row r="280" spans="1:7" s="790" customFormat="1" ht="20" customHeight="1" x14ac:dyDescent="0.2">
      <c r="A280" s="1345"/>
      <c r="B280" s="770"/>
      <c r="C280" s="772" t="s">
        <v>989</v>
      </c>
      <c r="D280" s="69"/>
      <c r="E280" s="70"/>
      <c r="F280" s="588"/>
      <c r="G280" s="101"/>
    </row>
    <row r="281" spans="1:7" s="790" customFormat="1" ht="31" customHeight="1" x14ac:dyDescent="0.2">
      <c r="A281" s="1345"/>
      <c r="B281" s="770"/>
      <c r="C281" s="59" t="s">
        <v>990</v>
      </c>
      <c r="D281" s="66" t="s">
        <v>284</v>
      </c>
      <c r="E281" s="67" t="s">
        <v>321</v>
      </c>
      <c r="F281" s="192" t="s">
        <v>851</v>
      </c>
      <c r="G281" s="95" t="s">
        <v>279</v>
      </c>
    </row>
    <row r="282" spans="1:7" s="790" customFormat="1" ht="30.5" customHeight="1" x14ac:dyDescent="0.2">
      <c r="A282" s="1345"/>
      <c r="B282" s="770"/>
      <c r="C282" s="71" t="s">
        <v>991</v>
      </c>
      <c r="D282" s="615" t="s">
        <v>284</v>
      </c>
      <c r="E282" s="197" t="s">
        <v>321</v>
      </c>
      <c r="F282" s="617" t="s">
        <v>852</v>
      </c>
      <c r="G282" s="99" t="s">
        <v>279</v>
      </c>
    </row>
    <row r="283" spans="1:7" s="790" customFormat="1" ht="45.5" customHeight="1" x14ac:dyDescent="0.2">
      <c r="A283" s="1345"/>
      <c r="B283" s="770"/>
      <c r="C283" s="59" t="s">
        <v>994</v>
      </c>
      <c r="D283" s="60" t="s">
        <v>284</v>
      </c>
      <c r="E283" s="67" t="s">
        <v>321</v>
      </c>
      <c r="F283" s="192" t="s">
        <v>484</v>
      </c>
      <c r="G283" s="95" t="s">
        <v>279</v>
      </c>
    </row>
    <row r="284" spans="1:7" s="790" customFormat="1" ht="46" customHeight="1" x14ac:dyDescent="0.2">
      <c r="A284" s="1346"/>
      <c r="B284" s="770"/>
      <c r="C284" s="71" t="s">
        <v>853</v>
      </c>
      <c r="D284" s="615" t="s">
        <v>284</v>
      </c>
      <c r="E284" s="197" t="s">
        <v>321</v>
      </c>
      <c r="F284" s="616" t="s">
        <v>854</v>
      </c>
      <c r="G284" s="99" t="s">
        <v>279</v>
      </c>
    </row>
    <row r="285" spans="1:7" s="100" customFormat="1" ht="19.5" customHeight="1" x14ac:dyDescent="0.2">
      <c r="A285" s="1344"/>
      <c r="B285" s="1290" t="s">
        <v>860</v>
      </c>
      <c r="C285" s="62" t="s">
        <v>842</v>
      </c>
      <c r="D285" s="63" t="s">
        <v>284</v>
      </c>
      <c r="E285" s="64" t="s">
        <v>321</v>
      </c>
      <c r="F285" s="789" t="s">
        <v>843</v>
      </c>
      <c r="G285" s="93" t="s">
        <v>279</v>
      </c>
    </row>
    <row r="286" spans="1:7" s="100" customFormat="1" ht="19.5" customHeight="1" x14ac:dyDescent="0.2">
      <c r="A286" s="1345"/>
      <c r="B286" s="1291"/>
      <c r="C286" s="71" t="s">
        <v>844</v>
      </c>
      <c r="D286" s="615"/>
      <c r="E286" s="197"/>
      <c r="F286" s="616"/>
      <c r="G286" s="95"/>
    </row>
    <row r="287" spans="1:7" s="100" customFormat="1" ht="46" customHeight="1" x14ac:dyDescent="0.2">
      <c r="A287" s="1345"/>
      <c r="B287" s="1291"/>
      <c r="C287" s="71" t="s">
        <v>986</v>
      </c>
      <c r="D287" s="615" t="s">
        <v>284</v>
      </c>
      <c r="E287" s="197" t="s">
        <v>329</v>
      </c>
      <c r="F287" s="616"/>
      <c r="G287" s="99" t="s">
        <v>279</v>
      </c>
    </row>
    <row r="288" spans="1:7" s="100" customFormat="1" ht="20.5" customHeight="1" x14ac:dyDescent="0.2">
      <c r="A288" s="1345"/>
      <c r="B288" s="1291"/>
      <c r="C288" s="59" t="s">
        <v>845</v>
      </c>
      <c r="D288" s="66" t="s">
        <v>284</v>
      </c>
      <c r="E288" s="67" t="s">
        <v>321</v>
      </c>
      <c r="F288" s="68" t="s">
        <v>846</v>
      </c>
      <c r="G288" s="95" t="s">
        <v>279</v>
      </c>
    </row>
    <row r="289" spans="1:7" s="100" customFormat="1" ht="21" customHeight="1" x14ac:dyDescent="0.2">
      <c r="A289" s="1345"/>
      <c r="B289" s="770"/>
      <c r="C289" s="59" t="s">
        <v>847</v>
      </c>
      <c r="D289" s="69" t="s">
        <v>284</v>
      </c>
      <c r="E289" s="70" t="s">
        <v>321</v>
      </c>
      <c r="F289" s="145"/>
      <c r="G289" s="95" t="s">
        <v>279</v>
      </c>
    </row>
    <row r="290" spans="1:7" s="790" customFormat="1" ht="20.5" customHeight="1" x14ac:dyDescent="0.2">
      <c r="A290" s="1345"/>
      <c r="B290" s="770"/>
      <c r="C290" s="59" t="s">
        <v>856</v>
      </c>
      <c r="D290" s="72" t="s">
        <v>284</v>
      </c>
      <c r="E290" s="67" t="s">
        <v>321</v>
      </c>
      <c r="F290" s="68" t="s">
        <v>485</v>
      </c>
      <c r="G290" s="95" t="s">
        <v>279</v>
      </c>
    </row>
    <row r="291" spans="1:7" s="790" customFormat="1" ht="97.5" customHeight="1" x14ac:dyDescent="0.2">
      <c r="A291" s="1345"/>
      <c r="B291" s="814"/>
      <c r="C291" s="772" t="s">
        <v>988</v>
      </c>
      <c r="D291" s="73" t="s">
        <v>284</v>
      </c>
      <c r="E291" s="70" t="s">
        <v>482</v>
      </c>
      <c r="F291" s="588" t="s">
        <v>849</v>
      </c>
      <c r="G291" s="99" t="s">
        <v>279</v>
      </c>
    </row>
    <row r="292" spans="1:7" s="790" customFormat="1" ht="19.5" customHeight="1" x14ac:dyDescent="0.2">
      <c r="A292" s="1345"/>
      <c r="B292" s="770"/>
      <c r="C292" s="59" t="s">
        <v>850</v>
      </c>
      <c r="D292" s="72" t="s">
        <v>284</v>
      </c>
      <c r="E292" s="67" t="s">
        <v>483</v>
      </c>
      <c r="F292" s="68"/>
      <c r="G292" s="95" t="s">
        <v>279</v>
      </c>
    </row>
    <row r="293" spans="1:7" s="790" customFormat="1" ht="20" customHeight="1" x14ac:dyDescent="0.2">
      <c r="A293" s="1345"/>
      <c r="B293" s="770"/>
      <c r="C293" s="772" t="s">
        <v>995</v>
      </c>
      <c r="D293" s="69"/>
      <c r="E293" s="70"/>
      <c r="F293" s="588"/>
      <c r="G293" s="101"/>
    </row>
    <row r="294" spans="1:7" s="790" customFormat="1" ht="31" customHeight="1" x14ac:dyDescent="0.2">
      <c r="A294" s="1345"/>
      <c r="B294" s="770"/>
      <c r="C294" s="59" t="s">
        <v>990</v>
      </c>
      <c r="D294" s="66" t="s">
        <v>284</v>
      </c>
      <c r="E294" s="67" t="s">
        <v>321</v>
      </c>
      <c r="F294" s="192" t="s">
        <v>851</v>
      </c>
      <c r="G294" s="95" t="s">
        <v>279</v>
      </c>
    </row>
    <row r="295" spans="1:7" s="790" customFormat="1" ht="30.5" customHeight="1" x14ac:dyDescent="0.2">
      <c r="A295" s="1345"/>
      <c r="B295" s="770"/>
      <c r="C295" s="59" t="s">
        <v>991</v>
      </c>
      <c r="D295" s="66" t="s">
        <v>284</v>
      </c>
      <c r="E295" s="67" t="s">
        <v>321</v>
      </c>
      <c r="F295" s="68" t="s">
        <v>852</v>
      </c>
      <c r="G295" s="95" t="s">
        <v>279</v>
      </c>
    </row>
    <row r="296" spans="1:7" s="790" customFormat="1" ht="46" customHeight="1" x14ac:dyDescent="0.2">
      <c r="A296" s="1346"/>
      <c r="B296" s="820"/>
      <c r="C296" s="105" t="s">
        <v>853</v>
      </c>
      <c r="D296" s="821" t="s">
        <v>284</v>
      </c>
      <c r="E296" s="822" t="s">
        <v>321</v>
      </c>
      <c r="F296" s="823" t="s">
        <v>854</v>
      </c>
      <c r="G296" s="96" t="s">
        <v>279</v>
      </c>
    </row>
    <row r="297" spans="1:7" s="100" customFormat="1" ht="45" customHeight="1" x14ac:dyDescent="0.2">
      <c r="A297" s="792"/>
      <c r="B297" s="793" t="s">
        <v>861</v>
      </c>
      <c r="C297" s="794"/>
      <c r="D297" s="795" t="s">
        <v>284</v>
      </c>
      <c r="E297" s="796" t="s">
        <v>293</v>
      </c>
      <c r="F297" s="127"/>
      <c r="G297" s="91" t="s">
        <v>279</v>
      </c>
    </row>
    <row r="298" spans="1:7" s="100" customFormat="1" ht="45" customHeight="1" x14ac:dyDescent="0.2">
      <c r="A298" s="792"/>
      <c r="B298" s="793" t="s">
        <v>862</v>
      </c>
      <c r="C298" s="794"/>
      <c r="D298" s="795" t="s">
        <v>284</v>
      </c>
      <c r="E298" s="796" t="s">
        <v>293</v>
      </c>
      <c r="F298" s="127"/>
      <c r="G298" s="91" t="s">
        <v>279</v>
      </c>
    </row>
    <row r="299" spans="1:7" s="100" customFormat="1" ht="45" customHeight="1" x14ac:dyDescent="0.2">
      <c r="A299" s="792"/>
      <c r="B299" s="793" t="s">
        <v>863</v>
      </c>
      <c r="C299" s="794"/>
      <c r="D299" s="795" t="s">
        <v>284</v>
      </c>
      <c r="E299" s="796" t="s">
        <v>293</v>
      </c>
      <c r="F299" s="127"/>
      <c r="G299" s="91" t="s">
        <v>279</v>
      </c>
    </row>
    <row r="300" spans="1:7" s="100" customFormat="1" ht="45" customHeight="1" x14ac:dyDescent="0.2">
      <c r="A300" s="792"/>
      <c r="B300" s="793" t="s">
        <v>864</v>
      </c>
      <c r="C300" s="794"/>
      <c r="D300" s="795" t="s">
        <v>284</v>
      </c>
      <c r="E300" s="796" t="s">
        <v>293</v>
      </c>
      <c r="F300" s="127"/>
      <c r="G300" s="91" t="s">
        <v>279</v>
      </c>
    </row>
    <row r="301" spans="1:7" s="100" customFormat="1" ht="45" customHeight="1" x14ac:dyDescent="0.2">
      <c r="A301" s="792"/>
      <c r="B301" s="793" t="s">
        <v>865</v>
      </c>
      <c r="C301" s="794"/>
      <c r="D301" s="795" t="s">
        <v>284</v>
      </c>
      <c r="E301" s="796" t="s">
        <v>293</v>
      </c>
      <c r="F301" s="127"/>
      <c r="G301" s="91" t="s">
        <v>279</v>
      </c>
    </row>
    <row r="302" spans="1:7" s="100" customFormat="1" ht="45" customHeight="1" x14ac:dyDescent="0.2">
      <c r="A302" s="792"/>
      <c r="B302" s="793" t="s">
        <v>866</v>
      </c>
      <c r="C302" s="794"/>
      <c r="D302" s="795" t="s">
        <v>284</v>
      </c>
      <c r="E302" s="796" t="s">
        <v>293</v>
      </c>
      <c r="F302" s="127"/>
      <c r="G302" s="91" t="s">
        <v>279</v>
      </c>
    </row>
    <row r="303" spans="1:7" s="100" customFormat="1" ht="45" customHeight="1" x14ac:dyDescent="0.2">
      <c r="A303" s="792"/>
      <c r="B303" s="793" t="s">
        <v>867</v>
      </c>
      <c r="C303" s="794"/>
      <c r="D303" s="795" t="s">
        <v>284</v>
      </c>
      <c r="E303" s="796" t="s">
        <v>293</v>
      </c>
      <c r="F303" s="127"/>
      <c r="G303" s="91" t="s">
        <v>279</v>
      </c>
    </row>
    <row r="304" spans="1:7" s="100" customFormat="1" ht="45" customHeight="1" x14ac:dyDescent="0.2">
      <c r="A304" s="792"/>
      <c r="B304" s="793" t="s">
        <v>868</v>
      </c>
      <c r="C304" s="794"/>
      <c r="D304" s="795" t="s">
        <v>284</v>
      </c>
      <c r="E304" s="796" t="s">
        <v>293</v>
      </c>
      <c r="F304" s="127"/>
      <c r="G304" s="91" t="s">
        <v>279</v>
      </c>
    </row>
    <row r="305" spans="1:7" s="100" customFormat="1" ht="45" customHeight="1" x14ac:dyDescent="0.2">
      <c r="A305" s="792"/>
      <c r="B305" s="793" t="s">
        <v>869</v>
      </c>
      <c r="C305" s="794"/>
      <c r="D305" s="795" t="s">
        <v>284</v>
      </c>
      <c r="E305" s="796" t="s">
        <v>293</v>
      </c>
      <c r="F305" s="127"/>
      <c r="G305" s="91" t="s">
        <v>279</v>
      </c>
    </row>
    <row r="306" spans="1:7" s="100" customFormat="1" ht="45" customHeight="1" x14ac:dyDescent="0.2">
      <c r="A306" s="792"/>
      <c r="B306" s="793" t="s">
        <v>870</v>
      </c>
      <c r="C306" s="794"/>
      <c r="D306" s="795" t="s">
        <v>284</v>
      </c>
      <c r="E306" s="796" t="s">
        <v>293</v>
      </c>
      <c r="F306" s="127"/>
      <c r="G306" s="91" t="s">
        <v>279</v>
      </c>
    </row>
    <row r="307" spans="1:7" s="100" customFormat="1" ht="45" customHeight="1" x14ac:dyDescent="0.2">
      <c r="A307" s="792"/>
      <c r="B307" s="793" t="s">
        <v>871</v>
      </c>
      <c r="C307" s="794"/>
      <c r="D307" s="795" t="s">
        <v>284</v>
      </c>
      <c r="E307" s="796" t="s">
        <v>293</v>
      </c>
      <c r="F307" s="127"/>
      <c r="G307" s="91" t="s">
        <v>279</v>
      </c>
    </row>
    <row r="308" spans="1:7" s="100" customFormat="1" ht="45" customHeight="1" x14ac:dyDescent="0.2">
      <c r="A308" s="792"/>
      <c r="B308" s="793" t="s">
        <v>872</v>
      </c>
      <c r="C308" s="794"/>
      <c r="D308" s="795" t="s">
        <v>284</v>
      </c>
      <c r="E308" s="796" t="s">
        <v>293</v>
      </c>
      <c r="F308" s="127"/>
      <c r="G308" s="91" t="s">
        <v>279</v>
      </c>
    </row>
    <row r="309" spans="1:7" s="100" customFormat="1" ht="45" customHeight="1" x14ac:dyDescent="0.2">
      <c r="A309" s="792"/>
      <c r="B309" s="793" t="s">
        <v>873</v>
      </c>
      <c r="C309" s="794"/>
      <c r="D309" s="795" t="s">
        <v>284</v>
      </c>
      <c r="E309" s="796" t="s">
        <v>293</v>
      </c>
      <c r="F309" s="127"/>
      <c r="G309" s="91" t="s">
        <v>279</v>
      </c>
    </row>
    <row r="310" spans="1:7" s="100" customFormat="1" ht="45" customHeight="1" x14ac:dyDescent="0.2">
      <c r="A310" s="792"/>
      <c r="B310" s="793" t="s">
        <v>874</v>
      </c>
      <c r="C310" s="794"/>
      <c r="D310" s="795" t="s">
        <v>284</v>
      </c>
      <c r="E310" s="796" t="s">
        <v>293</v>
      </c>
      <c r="F310" s="127"/>
      <c r="G310" s="91" t="s">
        <v>279</v>
      </c>
    </row>
  </sheetData>
  <mergeCells count="60">
    <mergeCell ref="A272:A284"/>
    <mergeCell ref="A285:A296"/>
    <mergeCell ref="A218:A220"/>
    <mergeCell ref="A224:A230"/>
    <mergeCell ref="A235:A236"/>
    <mergeCell ref="A241:A256"/>
    <mergeCell ref="A257:A271"/>
    <mergeCell ref="A40:A46"/>
    <mergeCell ref="A47:A66"/>
    <mergeCell ref="A67:A70"/>
    <mergeCell ref="A71:A78"/>
    <mergeCell ref="A80:A83"/>
    <mergeCell ref="G129:G130"/>
    <mergeCell ref="B84:B85"/>
    <mergeCell ref="B91:B92"/>
    <mergeCell ref="A231:A234"/>
    <mergeCell ref="B103:B104"/>
    <mergeCell ref="B127:B128"/>
    <mergeCell ref="B195:B197"/>
    <mergeCell ref="B199:B201"/>
    <mergeCell ref="A84:A90"/>
    <mergeCell ref="A91:A102"/>
    <mergeCell ref="A103:A112"/>
    <mergeCell ref="A113:A114"/>
    <mergeCell ref="A115:A126"/>
    <mergeCell ref="A127:A145"/>
    <mergeCell ref="A146:A164"/>
    <mergeCell ref="A165:A178"/>
    <mergeCell ref="A1:G1"/>
    <mergeCell ref="D4:E4"/>
    <mergeCell ref="B25:B26"/>
    <mergeCell ref="B80:B81"/>
    <mergeCell ref="B27:B29"/>
    <mergeCell ref="B18:B19"/>
    <mergeCell ref="B7:B8"/>
    <mergeCell ref="A7:A8"/>
    <mergeCell ref="A9:A11"/>
    <mergeCell ref="A12:A14"/>
    <mergeCell ref="A16:A17"/>
    <mergeCell ref="A18:A21"/>
    <mergeCell ref="A23:A24"/>
    <mergeCell ref="A25:A26"/>
    <mergeCell ref="A27:A34"/>
    <mergeCell ref="A37:A39"/>
    <mergeCell ref="B257:B261"/>
    <mergeCell ref="B272:B275"/>
    <mergeCell ref="B285:B288"/>
    <mergeCell ref="A237:A240"/>
    <mergeCell ref="B113:B114"/>
    <mergeCell ref="B146:B147"/>
    <mergeCell ref="B179:B180"/>
    <mergeCell ref="B231:B232"/>
    <mergeCell ref="B241:B245"/>
    <mergeCell ref="B235:B236"/>
    <mergeCell ref="B237:B238"/>
    <mergeCell ref="A179:A194"/>
    <mergeCell ref="A195:A198"/>
    <mergeCell ref="A199:A202"/>
    <mergeCell ref="A203:A214"/>
    <mergeCell ref="A215:A217"/>
  </mergeCells>
  <phoneticPr fontId="4"/>
  <printOptions horizontalCentered="1"/>
  <pageMargins left="0.39370078740157483" right="0.39370078740157483" top="0.59055118110236227" bottom="0.59055118110236227" header="0.39370078740157483" footer="0.19685039370078741"/>
  <pageSetup paperSize="9" scale="90" fitToHeight="6" orientation="landscape" r:id="rId1"/>
  <headerFooter alignWithMargins="0">
    <oddFooter>&amp;R&amp;10&amp;A（&amp;P/&amp;N）</oddFooter>
  </headerFooter>
  <rowBreaks count="4" manualBreakCount="4">
    <brk id="17" max="16383" man="1"/>
    <brk id="168" max="16383" man="1"/>
    <brk id="194" max="16383" man="1"/>
    <brk id="21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05"/>
  <sheetViews>
    <sheetView view="pageBreakPreview" zoomScaleSheetLayoutView="100" workbookViewId="0">
      <selection sqref="A1:G1"/>
    </sheetView>
  </sheetViews>
  <sheetFormatPr defaultColWidth="9" defaultRowHeight="20.149999999999999" customHeight="1" x14ac:dyDescent="0.2"/>
  <cols>
    <col min="1" max="1" width="6.6328125" style="115" customWidth="1"/>
    <col min="2" max="2" width="22.6328125" style="123" customWidth="1"/>
    <col min="3" max="3" width="54.6328125" style="123" customWidth="1"/>
    <col min="4" max="4" width="4.08984375" style="124" customWidth="1"/>
    <col min="5" max="5" width="15.08984375" style="125" customWidth="1"/>
    <col min="6" max="6" width="30.6328125" style="115" customWidth="1"/>
    <col min="7" max="7" width="7.6328125" style="115" customWidth="1"/>
    <col min="8" max="16384" width="9" style="115"/>
  </cols>
  <sheetData>
    <row r="1" spans="1:7" s="92" customFormat="1" ht="24" customHeight="1" x14ac:dyDescent="0.2">
      <c r="A1" s="1302" t="s">
        <v>486</v>
      </c>
      <c r="B1" s="1302"/>
      <c r="C1" s="1302"/>
      <c r="D1" s="1302"/>
      <c r="E1" s="1302"/>
      <c r="F1" s="1302"/>
      <c r="G1" s="1302"/>
    </row>
    <row r="2" spans="1:7" s="111" customFormat="1" ht="18" customHeight="1" x14ac:dyDescent="0.2">
      <c r="A2" s="441" t="s">
        <v>269</v>
      </c>
      <c r="B2" s="107"/>
      <c r="C2" s="108"/>
      <c r="D2" s="109"/>
      <c r="E2" s="110"/>
      <c r="F2" s="107"/>
    </row>
    <row r="3" spans="1:7" s="111" customFormat="1" ht="18" customHeight="1" x14ac:dyDescent="0.2">
      <c r="A3" s="441" t="s">
        <v>270</v>
      </c>
      <c r="B3" s="107"/>
      <c r="C3" s="108"/>
      <c r="D3" s="109"/>
      <c r="E3" s="110"/>
      <c r="F3" s="107"/>
    </row>
    <row r="4" spans="1:7" s="112" customFormat="1" ht="24" customHeight="1" x14ac:dyDescent="0.2">
      <c r="A4" s="442" t="s">
        <v>271</v>
      </c>
      <c r="B4" s="443" t="s">
        <v>272</v>
      </c>
      <c r="C4" s="447" t="s">
        <v>273</v>
      </c>
      <c r="D4" s="1326" t="s">
        <v>274</v>
      </c>
      <c r="E4" s="1326"/>
      <c r="F4" s="479" t="s">
        <v>275</v>
      </c>
      <c r="G4" s="481" t="s">
        <v>276</v>
      </c>
    </row>
    <row r="5" spans="1:7" s="194" customFormat="1" ht="45" customHeight="1" x14ac:dyDescent="0.2">
      <c r="A5" s="1328"/>
      <c r="B5" s="231" t="s">
        <v>323</v>
      </c>
      <c r="C5" s="236" t="s">
        <v>324</v>
      </c>
      <c r="D5" s="221" t="s">
        <v>286</v>
      </c>
      <c r="E5" s="222" t="s">
        <v>290</v>
      </c>
      <c r="F5" s="237" t="s">
        <v>325</v>
      </c>
      <c r="G5" s="223" t="s">
        <v>286</v>
      </c>
    </row>
    <row r="6" spans="1:7" s="194" customFormat="1" ht="45" customHeight="1" x14ac:dyDescent="0.2">
      <c r="A6" s="1327"/>
      <c r="B6" s="177"/>
      <c r="C6" s="176" t="s">
        <v>901</v>
      </c>
      <c r="D6" s="224" t="s">
        <v>286</v>
      </c>
      <c r="E6" s="225" t="s">
        <v>290</v>
      </c>
      <c r="F6" s="205"/>
      <c r="G6" s="226" t="s">
        <v>286</v>
      </c>
    </row>
    <row r="7" spans="1:7" s="194" customFormat="1" ht="55" customHeight="1" x14ac:dyDescent="0.2">
      <c r="A7" s="1329"/>
      <c r="B7" s="177"/>
      <c r="C7" s="178" t="s">
        <v>326</v>
      </c>
      <c r="D7" s="227" t="s">
        <v>286</v>
      </c>
      <c r="E7" s="228" t="s">
        <v>327</v>
      </c>
      <c r="F7" s="229"/>
      <c r="G7" s="230" t="s">
        <v>284</v>
      </c>
    </row>
    <row r="8" spans="1:7" s="141" customFormat="1" ht="30" customHeight="1" x14ac:dyDescent="0.2">
      <c r="A8" s="174"/>
      <c r="B8" s="775" t="s">
        <v>805</v>
      </c>
      <c r="C8" s="173" t="s">
        <v>291</v>
      </c>
      <c r="D8" s="137" t="s">
        <v>284</v>
      </c>
      <c r="E8" s="138" t="s">
        <v>290</v>
      </c>
      <c r="F8" s="139"/>
      <c r="G8" s="140" t="s">
        <v>279</v>
      </c>
    </row>
    <row r="9" spans="1:7" s="141" customFormat="1" ht="55.5" customHeight="1" x14ac:dyDescent="0.2">
      <c r="A9" s="1333"/>
      <c r="B9" s="135" t="s">
        <v>806</v>
      </c>
      <c r="C9" s="179" t="s">
        <v>904</v>
      </c>
      <c r="D9" s="164" t="s">
        <v>284</v>
      </c>
      <c r="E9" s="165" t="s">
        <v>290</v>
      </c>
      <c r="F9" s="166"/>
      <c r="G9" s="143" t="s">
        <v>279</v>
      </c>
    </row>
    <row r="10" spans="1:7" s="141" customFormat="1" ht="70.5" customHeight="1" x14ac:dyDescent="0.2">
      <c r="A10" s="1334"/>
      <c r="B10" s="163"/>
      <c r="C10" s="180" t="s">
        <v>996</v>
      </c>
      <c r="D10" s="167" t="s">
        <v>279</v>
      </c>
      <c r="E10" s="168" t="s">
        <v>290</v>
      </c>
      <c r="F10" s="169"/>
      <c r="G10" s="144" t="s">
        <v>279</v>
      </c>
    </row>
    <row r="11" spans="1:7" s="106" customFormat="1" ht="30" customHeight="1" x14ac:dyDescent="0.2">
      <c r="A11" s="1335"/>
      <c r="B11" s="1307" t="s">
        <v>807</v>
      </c>
      <c r="C11" s="676" t="s">
        <v>906</v>
      </c>
      <c r="D11" s="677" t="s">
        <v>279</v>
      </c>
      <c r="E11" s="678" t="s">
        <v>380</v>
      </c>
      <c r="F11" s="679" t="s">
        <v>772</v>
      </c>
      <c r="G11" s="680" t="s">
        <v>279</v>
      </c>
    </row>
    <row r="12" spans="1:7" s="106" customFormat="1" ht="20" customHeight="1" x14ac:dyDescent="0.2">
      <c r="A12" s="1336"/>
      <c r="B12" s="1308"/>
      <c r="C12" s="681" t="s">
        <v>808</v>
      </c>
      <c r="D12" s="682" t="s">
        <v>279</v>
      </c>
      <c r="E12" s="683" t="s">
        <v>380</v>
      </c>
      <c r="F12" s="684" t="s">
        <v>717</v>
      </c>
      <c r="G12" s="685" t="s">
        <v>279</v>
      </c>
    </row>
    <row r="13" spans="1:7" s="106" customFormat="1" ht="20" customHeight="1" x14ac:dyDescent="0.2">
      <c r="A13" s="1336"/>
      <c r="B13" s="773"/>
      <c r="C13" s="681" t="s">
        <v>809</v>
      </c>
      <c r="D13" s="682" t="s">
        <v>279</v>
      </c>
      <c r="E13" s="683" t="s">
        <v>293</v>
      </c>
      <c r="F13" s="684" t="s">
        <v>773</v>
      </c>
      <c r="G13" s="685" t="s">
        <v>279</v>
      </c>
    </row>
    <row r="14" spans="1:7" s="106" customFormat="1" ht="30.5" customHeight="1" x14ac:dyDescent="0.2">
      <c r="A14" s="1337"/>
      <c r="B14" s="780"/>
      <c r="C14" s="687" t="s">
        <v>810</v>
      </c>
      <c r="D14" s="688" t="s">
        <v>279</v>
      </c>
      <c r="E14" s="689" t="s">
        <v>380</v>
      </c>
      <c r="F14" s="686" t="s">
        <v>774</v>
      </c>
      <c r="G14" s="690" t="s">
        <v>279</v>
      </c>
    </row>
    <row r="15" spans="1:7" s="106" customFormat="1" ht="55.5" customHeight="1" x14ac:dyDescent="0.2">
      <c r="A15" s="781"/>
      <c r="B15" s="782" t="s">
        <v>811</v>
      </c>
      <c r="C15" s="783" t="s">
        <v>812</v>
      </c>
      <c r="D15" s="784" t="s">
        <v>279</v>
      </c>
      <c r="E15" s="785" t="s">
        <v>380</v>
      </c>
      <c r="F15" s="220" t="s">
        <v>642</v>
      </c>
      <c r="G15" s="786" t="s">
        <v>279</v>
      </c>
    </row>
    <row r="16" spans="1:7" ht="45" customHeight="1" x14ac:dyDescent="0.2">
      <c r="A16" s="128"/>
      <c r="B16" s="220" t="s">
        <v>814</v>
      </c>
      <c r="C16" s="45" t="s">
        <v>312</v>
      </c>
      <c r="D16" s="46" t="s">
        <v>279</v>
      </c>
      <c r="E16" s="47" t="s">
        <v>293</v>
      </c>
      <c r="F16" s="121"/>
      <c r="G16" s="1355" t="s">
        <v>279</v>
      </c>
    </row>
    <row r="17" spans="1:7" s="92" customFormat="1" ht="30" customHeight="1" x14ac:dyDescent="0.2">
      <c r="A17" s="1330"/>
      <c r="B17" s="837" t="s">
        <v>374</v>
      </c>
      <c r="C17" s="13" t="s">
        <v>376</v>
      </c>
      <c r="D17" s="14" t="s">
        <v>279</v>
      </c>
      <c r="E17" s="1354" t="s">
        <v>490</v>
      </c>
      <c r="F17" s="16"/>
      <c r="G17" s="97" t="s">
        <v>279</v>
      </c>
    </row>
    <row r="18" spans="1:7" s="92" customFormat="1" ht="45" customHeight="1" x14ac:dyDescent="0.2">
      <c r="A18" s="1331"/>
      <c r="B18" s="838"/>
      <c r="C18" s="21" t="s">
        <v>943</v>
      </c>
      <c r="D18" s="22" t="s">
        <v>284</v>
      </c>
      <c r="E18" s="23" t="s">
        <v>378</v>
      </c>
      <c r="F18" s="185" t="s">
        <v>379</v>
      </c>
      <c r="G18" s="95" t="s">
        <v>284</v>
      </c>
    </row>
    <row r="19" spans="1:7" s="92" customFormat="1" ht="55" customHeight="1" x14ac:dyDescent="0.2">
      <c r="A19" s="1331"/>
      <c r="B19" s="838"/>
      <c r="C19" s="21" t="s">
        <v>927</v>
      </c>
      <c r="D19" s="22" t="s">
        <v>284</v>
      </c>
      <c r="E19" s="23" t="s">
        <v>384</v>
      </c>
      <c r="F19" s="199" t="s">
        <v>491</v>
      </c>
      <c r="G19" s="95" t="s">
        <v>284</v>
      </c>
    </row>
    <row r="20" spans="1:7" s="92" customFormat="1" ht="45" customHeight="1" x14ac:dyDescent="0.2">
      <c r="A20" s="1331"/>
      <c r="B20" s="838"/>
      <c r="C20" s="29" t="s">
        <v>382</v>
      </c>
      <c r="D20" s="30" t="s">
        <v>284</v>
      </c>
      <c r="E20" s="31" t="s">
        <v>384</v>
      </c>
      <c r="F20" s="736" t="s">
        <v>492</v>
      </c>
      <c r="G20" s="99" t="s">
        <v>284</v>
      </c>
    </row>
    <row r="21" spans="1:7" s="92" customFormat="1" ht="55.5" customHeight="1" x14ac:dyDescent="0.2">
      <c r="A21" s="1331"/>
      <c r="B21" s="838"/>
      <c r="C21" s="38" t="s">
        <v>997</v>
      </c>
      <c r="D21" s="410" t="s">
        <v>284</v>
      </c>
      <c r="E21" s="181" t="s">
        <v>287</v>
      </c>
      <c r="F21" s="618"/>
      <c r="G21" s="101" t="s">
        <v>284</v>
      </c>
    </row>
    <row r="22" spans="1:7" s="92" customFormat="1" ht="46.5" customHeight="1" x14ac:dyDescent="0.2">
      <c r="A22" s="1331"/>
      <c r="B22" s="838"/>
      <c r="C22" s="21" t="s">
        <v>929</v>
      </c>
      <c r="D22" s="22" t="s">
        <v>284</v>
      </c>
      <c r="E22" s="23" t="s">
        <v>384</v>
      </c>
      <c r="F22" s="187"/>
      <c r="G22" s="95" t="s">
        <v>284</v>
      </c>
    </row>
    <row r="23" spans="1:7" s="92" customFormat="1" ht="56.5" customHeight="1" x14ac:dyDescent="0.2">
      <c r="A23" s="1331"/>
      <c r="B23" s="838"/>
      <c r="C23" s="21" t="s">
        <v>493</v>
      </c>
      <c r="D23" s="22" t="s">
        <v>284</v>
      </c>
      <c r="E23" s="23" t="s">
        <v>384</v>
      </c>
      <c r="F23" s="185" t="s">
        <v>383</v>
      </c>
      <c r="G23" s="95" t="s">
        <v>284</v>
      </c>
    </row>
    <row r="24" spans="1:7" s="92" customFormat="1" ht="55" customHeight="1" x14ac:dyDescent="0.2">
      <c r="A24" s="1331"/>
      <c r="B24" s="838"/>
      <c r="C24" s="21" t="s">
        <v>494</v>
      </c>
      <c r="D24" s="22" t="s">
        <v>284</v>
      </c>
      <c r="E24" s="23" t="s">
        <v>384</v>
      </c>
      <c r="F24" s="185"/>
      <c r="G24" s="95" t="s">
        <v>284</v>
      </c>
    </row>
    <row r="25" spans="1:7" s="92" customFormat="1" ht="20" customHeight="1" x14ac:dyDescent="0.2">
      <c r="A25" s="1331"/>
      <c r="B25" s="838"/>
      <c r="C25" s="21" t="s">
        <v>495</v>
      </c>
      <c r="D25" s="22" t="s">
        <v>284</v>
      </c>
      <c r="E25" s="23" t="s">
        <v>385</v>
      </c>
      <c r="F25" s="24"/>
      <c r="G25" s="95" t="s">
        <v>284</v>
      </c>
    </row>
    <row r="26" spans="1:7" s="92" customFormat="1" ht="19.5" customHeight="1" x14ac:dyDescent="0.2">
      <c r="A26" s="1332"/>
      <c r="B26" s="839"/>
      <c r="C26" s="17" t="s">
        <v>496</v>
      </c>
      <c r="D26" s="18" t="s">
        <v>284</v>
      </c>
      <c r="E26" s="19" t="s">
        <v>366</v>
      </c>
      <c r="F26" s="20"/>
      <c r="G26" s="94" t="s">
        <v>284</v>
      </c>
    </row>
    <row r="27" spans="1:7" ht="21" customHeight="1" x14ac:dyDescent="0.2">
      <c r="A27" s="1347"/>
      <c r="B27" s="1295" t="s">
        <v>875</v>
      </c>
      <c r="C27" s="48" t="s">
        <v>487</v>
      </c>
      <c r="D27" s="49" t="s">
        <v>279</v>
      </c>
      <c r="E27" s="50" t="s">
        <v>293</v>
      </c>
      <c r="F27" s="40"/>
      <c r="G27" s="114" t="s">
        <v>279</v>
      </c>
    </row>
    <row r="28" spans="1:7" ht="20" customHeight="1" x14ac:dyDescent="0.2">
      <c r="A28" s="1348"/>
      <c r="B28" s="1296"/>
      <c r="C28" s="43" t="s">
        <v>388</v>
      </c>
      <c r="D28" s="51" t="s">
        <v>279</v>
      </c>
      <c r="E28" s="52" t="s">
        <v>298</v>
      </c>
      <c r="F28" s="43"/>
      <c r="G28" s="122" t="s">
        <v>279</v>
      </c>
    </row>
    <row r="29" spans="1:7" ht="20" customHeight="1" x14ac:dyDescent="0.2">
      <c r="A29" s="1347"/>
      <c r="B29" s="771" t="s">
        <v>488</v>
      </c>
      <c r="C29" s="797" t="s">
        <v>489</v>
      </c>
      <c r="D29" s="798" t="s">
        <v>279</v>
      </c>
      <c r="E29" s="421" t="s">
        <v>293</v>
      </c>
      <c r="F29" s="777"/>
      <c r="G29" s="93" t="s">
        <v>279</v>
      </c>
    </row>
    <row r="30" spans="1:7" ht="20" customHeight="1" x14ac:dyDescent="0.2">
      <c r="A30" s="1348"/>
      <c r="B30" s="105"/>
      <c r="C30" s="827" t="s">
        <v>876</v>
      </c>
      <c r="D30" s="75" t="s">
        <v>284</v>
      </c>
      <c r="E30" s="172" t="s">
        <v>877</v>
      </c>
      <c r="F30" s="20"/>
      <c r="G30" s="94"/>
    </row>
    <row r="31" spans="1:7" s="702" customFormat="1" ht="46" customHeight="1" x14ac:dyDescent="0.2">
      <c r="A31" s="1350"/>
      <c r="B31" s="1324" t="s">
        <v>794</v>
      </c>
      <c r="C31" s="697" t="s">
        <v>795</v>
      </c>
      <c r="D31" s="698" t="s">
        <v>284</v>
      </c>
      <c r="E31" s="699" t="s">
        <v>789</v>
      </c>
      <c r="F31" s="700"/>
      <c r="G31" s="701" t="s">
        <v>284</v>
      </c>
    </row>
    <row r="32" spans="1:7" s="669" customFormat="1" ht="18.5" customHeight="1" x14ac:dyDescent="0.2">
      <c r="A32" s="1351"/>
      <c r="B32" s="1325"/>
      <c r="C32" s="681" t="s">
        <v>790</v>
      </c>
      <c r="D32" s="682"/>
      <c r="E32" s="683"/>
      <c r="F32" s="684"/>
      <c r="G32" s="685"/>
    </row>
    <row r="33" spans="1:7" s="669" customFormat="1" ht="70" customHeight="1" x14ac:dyDescent="0.2">
      <c r="A33" s="1351"/>
      <c r="B33" s="1325"/>
      <c r="C33" s="681" t="s">
        <v>791</v>
      </c>
      <c r="D33" s="682" t="s">
        <v>279</v>
      </c>
      <c r="E33" s="683" t="s">
        <v>290</v>
      </c>
      <c r="F33" s="684" t="s">
        <v>792</v>
      </c>
      <c r="G33" s="685" t="s">
        <v>286</v>
      </c>
    </row>
    <row r="34" spans="1:7" s="669" customFormat="1" ht="56" customHeight="1" x14ac:dyDescent="0.2">
      <c r="A34" s="1352"/>
      <c r="B34" s="703"/>
      <c r="C34" s="687" t="s">
        <v>793</v>
      </c>
      <c r="D34" s="688" t="s">
        <v>279</v>
      </c>
      <c r="E34" s="689" t="s">
        <v>290</v>
      </c>
      <c r="F34" s="686"/>
      <c r="G34" s="690" t="s">
        <v>286</v>
      </c>
    </row>
    <row r="35" spans="1:7" s="669" customFormat="1" ht="70" customHeight="1" x14ac:dyDescent="0.2">
      <c r="A35" s="670"/>
      <c r="B35" s="671" t="s">
        <v>837</v>
      </c>
      <c r="C35" s="672" t="s">
        <v>771</v>
      </c>
      <c r="D35" s="673" t="s">
        <v>279</v>
      </c>
      <c r="E35" s="674" t="s">
        <v>290</v>
      </c>
      <c r="F35" s="672" t="s">
        <v>770</v>
      </c>
      <c r="G35" s="675" t="s">
        <v>286</v>
      </c>
    </row>
    <row r="36" spans="1:7" s="148" customFormat="1" ht="30" customHeight="1" x14ac:dyDescent="0.2">
      <c r="A36" s="1322"/>
      <c r="B36" s="732" t="s">
        <v>823</v>
      </c>
      <c r="C36" s="157" t="s">
        <v>389</v>
      </c>
      <c r="D36" s="487" t="s">
        <v>284</v>
      </c>
      <c r="E36" s="492" t="s">
        <v>334</v>
      </c>
      <c r="F36" s="157"/>
      <c r="G36" s="140" t="s">
        <v>284</v>
      </c>
    </row>
    <row r="37" spans="1:7" s="148" customFormat="1" ht="71.5" customHeight="1" x14ac:dyDescent="0.2">
      <c r="A37" s="1323"/>
      <c r="B37" s="146"/>
      <c r="C37" s="152" t="s">
        <v>390</v>
      </c>
      <c r="D37" s="488" t="s">
        <v>284</v>
      </c>
      <c r="E37" s="493" t="s">
        <v>334</v>
      </c>
      <c r="F37" s="152"/>
      <c r="G37" s="769" t="s">
        <v>284</v>
      </c>
    </row>
    <row r="38" spans="1:7" s="148" customFormat="1" ht="56" customHeight="1" x14ac:dyDescent="0.2">
      <c r="A38" s="1323"/>
      <c r="B38" s="146"/>
      <c r="C38" s="146" t="s">
        <v>931</v>
      </c>
      <c r="D38" s="489" t="s">
        <v>284</v>
      </c>
      <c r="E38" s="494" t="s">
        <v>334</v>
      </c>
      <c r="F38" s="146"/>
      <c r="G38" s="417" t="s">
        <v>284</v>
      </c>
    </row>
    <row r="39" spans="1:7" s="148" customFormat="1" ht="45" customHeight="1" x14ac:dyDescent="0.2">
      <c r="A39" s="1323"/>
      <c r="B39" s="146"/>
      <c r="C39" s="152" t="s">
        <v>932</v>
      </c>
      <c r="D39" s="488" t="s">
        <v>284</v>
      </c>
      <c r="E39" s="493" t="s">
        <v>334</v>
      </c>
      <c r="F39" s="152"/>
      <c r="G39" s="769" t="s">
        <v>284</v>
      </c>
    </row>
    <row r="40" spans="1:7" s="148" customFormat="1" ht="20.5" customHeight="1" x14ac:dyDescent="0.2">
      <c r="A40" s="1323"/>
      <c r="B40" s="146"/>
      <c r="C40" s="152" t="s">
        <v>391</v>
      </c>
      <c r="D40" s="488" t="s">
        <v>284</v>
      </c>
      <c r="E40" s="493" t="s">
        <v>392</v>
      </c>
      <c r="F40" s="152"/>
      <c r="G40" s="769" t="s">
        <v>284</v>
      </c>
    </row>
    <row r="41" spans="1:7" s="148" customFormat="1" ht="19" customHeight="1" x14ac:dyDescent="0.2">
      <c r="A41" s="1323"/>
      <c r="B41" s="146"/>
      <c r="C41" s="152" t="s">
        <v>393</v>
      </c>
      <c r="D41" s="488" t="s">
        <v>284</v>
      </c>
      <c r="E41" s="493" t="s">
        <v>394</v>
      </c>
      <c r="F41" s="152"/>
      <c r="G41" s="769" t="s">
        <v>284</v>
      </c>
    </row>
    <row r="42" spans="1:7" s="148" customFormat="1" ht="30.5" customHeight="1" x14ac:dyDescent="0.2">
      <c r="A42" s="1323"/>
      <c r="B42" s="146"/>
      <c r="C42" s="152" t="s">
        <v>933</v>
      </c>
      <c r="D42" s="488" t="s">
        <v>284</v>
      </c>
      <c r="E42" s="493" t="s">
        <v>392</v>
      </c>
      <c r="F42" s="152"/>
      <c r="G42" s="819"/>
    </row>
    <row r="43" spans="1:7" s="148" customFormat="1" ht="19.5" customHeight="1" x14ac:dyDescent="0.2">
      <c r="A43" s="1323"/>
      <c r="B43" s="146"/>
      <c r="C43" s="733" t="s">
        <v>934</v>
      </c>
      <c r="D43" s="734"/>
      <c r="E43" s="735"/>
      <c r="F43" s="733"/>
      <c r="G43" s="147" t="s">
        <v>284</v>
      </c>
    </row>
    <row r="44" spans="1:7" s="148" customFormat="1" ht="45.5" customHeight="1" x14ac:dyDescent="0.2">
      <c r="A44" s="1323"/>
      <c r="B44" s="146"/>
      <c r="C44" s="152" t="s">
        <v>998</v>
      </c>
      <c r="D44" s="488"/>
      <c r="E44" s="493"/>
      <c r="F44" s="152"/>
      <c r="G44" s="769" t="s">
        <v>284</v>
      </c>
    </row>
    <row r="45" spans="1:7" s="148" customFormat="1" ht="45.5" customHeight="1" x14ac:dyDescent="0.2">
      <c r="A45" s="1323"/>
      <c r="B45" s="146"/>
      <c r="C45" s="152" t="s">
        <v>936</v>
      </c>
      <c r="D45" s="488"/>
      <c r="E45" s="493"/>
      <c r="F45" s="152"/>
      <c r="G45" s="769" t="s">
        <v>284</v>
      </c>
    </row>
    <row r="46" spans="1:7" s="148" customFormat="1" ht="55.5" customHeight="1" x14ac:dyDescent="0.2">
      <c r="A46" s="1323"/>
      <c r="B46" s="146"/>
      <c r="C46" s="146" t="s">
        <v>937</v>
      </c>
      <c r="D46" s="489"/>
      <c r="E46" s="494"/>
      <c r="F46" s="146"/>
      <c r="G46" s="417" t="s">
        <v>284</v>
      </c>
    </row>
    <row r="47" spans="1:7" s="148" customFormat="1" ht="30.5" customHeight="1" x14ac:dyDescent="0.2">
      <c r="A47" s="1353"/>
      <c r="B47" s="153"/>
      <c r="C47" s="154" t="s">
        <v>498</v>
      </c>
      <c r="D47" s="490" t="s">
        <v>284</v>
      </c>
      <c r="E47" s="495" t="s">
        <v>395</v>
      </c>
      <c r="F47" s="154"/>
      <c r="G47" s="144" t="s">
        <v>284</v>
      </c>
    </row>
    <row r="48" spans="1:7" s="141" customFormat="1" ht="70.5" customHeight="1" x14ac:dyDescent="0.2">
      <c r="A48" s="1341"/>
      <c r="B48" s="1299" t="s">
        <v>878</v>
      </c>
      <c r="C48" s="239" t="s">
        <v>946</v>
      </c>
      <c r="D48" s="164" t="s">
        <v>284</v>
      </c>
      <c r="E48" s="165" t="s">
        <v>290</v>
      </c>
      <c r="F48" s="184"/>
      <c r="G48" s="143" t="s">
        <v>284</v>
      </c>
    </row>
    <row r="49" spans="1:7" s="141" customFormat="1" ht="30" customHeight="1" x14ac:dyDescent="0.2">
      <c r="A49" s="1342"/>
      <c r="B49" s="1300"/>
      <c r="C49" s="200" t="s">
        <v>947</v>
      </c>
      <c r="D49" s="171" t="s">
        <v>284</v>
      </c>
      <c r="E49" s="195" t="s">
        <v>290</v>
      </c>
      <c r="F49" s="193"/>
      <c r="G49" s="769" t="s">
        <v>284</v>
      </c>
    </row>
    <row r="50" spans="1:7" s="141" customFormat="1" ht="30" customHeight="1" x14ac:dyDescent="0.2">
      <c r="A50" s="1342"/>
      <c r="B50" s="776"/>
      <c r="C50" s="240" t="s">
        <v>948</v>
      </c>
      <c r="D50" s="171" t="s">
        <v>284</v>
      </c>
      <c r="E50" s="195" t="s">
        <v>396</v>
      </c>
      <c r="F50" s="218" t="s">
        <v>499</v>
      </c>
      <c r="G50" s="1313" t="s">
        <v>284</v>
      </c>
    </row>
    <row r="51" spans="1:7" s="141" customFormat="1" ht="31.5" customHeight="1" x14ac:dyDescent="0.2">
      <c r="A51" s="1342"/>
      <c r="B51" s="776"/>
      <c r="C51" s="200" t="s">
        <v>397</v>
      </c>
      <c r="D51" s="171" t="s">
        <v>284</v>
      </c>
      <c r="E51" s="195" t="s">
        <v>321</v>
      </c>
      <c r="F51" s="193" t="s">
        <v>398</v>
      </c>
      <c r="G51" s="1313"/>
    </row>
    <row r="52" spans="1:7" s="141" customFormat="1" ht="30" customHeight="1" x14ac:dyDescent="0.2">
      <c r="A52" s="1342"/>
      <c r="B52" s="776"/>
      <c r="C52" s="200" t="s">
        <v>949</v>
      </c>
      <c r="D52" s="171" t="s">
        <v>284</v>
      </c>
      <c r="E52" s="195" t="s">
        <v>321</v>
      </c>
      <c r="F52" s="193" t="s">
        <v>399</v>
      </c>
      <c r="G52" s="769" t="s">
        <v>284</v>
      </c>
    </row>
    <row r="53" spans="1:7" s="141" customFormat="1" ht="45" customHeight="1" x14ac:dyDescent="0.2">
      <c r="A53" s="1342"/>
      <c r="B53" s="776"/>
      <c r="C53" s="200" t="s">
        <v>950</v>
      </c>
      <c r="D53" s="171" t="s">
        <v>284</v>
      </c>
      <c r="E53" s="195" t="s">
        <v>321</v>
      </c>
      <c r="F53" s="193" t="s">
        <v>400</v>
      </c>
      <c r="G53" s="769" t="s">
        <v>284</v>
      </c>
    </row>
    <row r="54" spans="1:7" s="141" customFormat="1" ht="18.75" customHeight="1" x14ac:dyDescent="0.2">
      <c r="A54" s="1342"/>
      <c r="B54" s="776"/>
      <c r="C54" s="200" t="s">
        <v>938</v>
      </c>
      <c r="D54" s="171" t="s">
        <v>284</v>
      </c>
      <c r="E54" s="195" t="s">
        <v>321</v>
      </c>
      <c r="F54" s="193"/>
      <c r="G54" s="769" t="s">
        <v>284</v>
      </c>
    </row>
    <row r="55" spans="1:7" s="141" customFormat="1" ht="75" customHeight="1" x14ac:dyDescent="0.2">
      <c r="A55" s="1342"/>
      <c r="B55" s="817"/>
      <c r="C55" s="241" t="s">
        <v>951</v>
      </c>
      <c r="D55" s="215" t="s">
        <v>284</v>
      </c>
      <c r="E55" s="216" t="s">
        <v>287</v>
      </c>
      <c r="F55" s="217"/>
      <c r="G55" s="147" t="s">
        <v>286</v>
      </c>
    </row>
    <row r="56" spans="1:7" s="141" customFormat="1" ht="18" customHeight="1" x14ac:dyDescent="0.2">
      <c r="A56" s="1342"/>
      <c r="B56" s="776"/>
      <c r="C56" s="245" t="s">
        <v>401</v>
      </c>
      <c r="D56" s="171" t="s">
        <v>284</v>
      </c>
      <c r="E56" s="195" t="s">
        <v>321</v>
      </c>
      <c r="F56" s="193"/>
      <c r="G56" s="769" t="s">
        <v>284</v>
      </c>
    </row>
    <row r="57" spans="1:7" s="141" customFormat="1" ht="18" customHeight="1" x14ac:dyDescent="0.2">
      <c r="A57" s="1342"/>
      <c r="B57" s="776"/>
      <c r="C57" s="245" t="s">
        <v>500</v>
      </c>
      <c r="D57" s="171" t="s">
        <v>284</v>
      </c>
      <c r="E57" s="195" t="s">
        <v>321</v>
      </c>
      <c r="F57" s="193"/>
      <c r="G57" s="819" t="s">
        <v>284</v>
      </c>
    </row>
    <row r="58" spans="1:7" s="141" customFormat="1" ht="45" customHeight="1" x14ac:dyDescent="0.2">
      <c r="A58" s="1342"/>
      <c r="B58" s="816"/>
      <c r="C58" s="241" t="s">
        <v>952</v>
      </c>
      <c r="D58" s="215" t="s">
        <v>284</v>
      </c>
      <c r="E58" s="216" t="s">
        <v>321</v>
      </c>
      <c r="F58" s="217" t="s">
        <v>402</v>
      </c>
      <c r="G58" s="147" t="s">
        <v>284</v>
      </c>
    </row>
    <row r="59" spans="1:7" s="100" customFormat="1" ht="45" customHeight="1" x14ac:dyDescent="0.2">
      <c r="A59" s="1342"/>
      <c r="B59" s="776"/>
      <c r="C59" s="242" t="s">
        <v>501</v>
      </c>
      <c r="D59" s="233" t="s">
        <v>279</v>
      </c>
      <c r="E59" s="243" t="s">
        <v>403</v>
      </c>
      <c r="F59" s="201" t="s">
        <v>404</v>
      </c>
      <c r="G59" s="769" t="s">
        <v>284</v>
      </c>
    </row>
    <row r="60" spans="1:7" s="100" customFormat="1" ht="81" customHeight="1" x14ac:dyDescent="0.2">
      <c r="A60" s="1342"/>
      <c r="B60" s="776"/>
      <c r="C60" s="619" t="s">
        <v>405</v>
      </c>
      <c r="D60" s="620" t="s">
        <v>284</v>
      </c>
      <c r="E60" s="621" t="s">
        <v>334</v>
      </c>
      <c r="F60" s="622"/>
      <c r="G60" s="147" t="s">
        <v>284</v>
      </c>
    </row>
    <row r="61" spans="1:7" s="100" customFormat="1" ht="18" customHeight="1" x14ac:dyDescent="0.2">
      <c r="A61" s="1342"/>
      <c r="B61" s="776"/>
      <c r="C61" s="242" t="s">
        <v>953</v>
      </c>
      <c r="D61" s="233" t="s">
        <v>279</v>
      </c>
      <c r="E61" s="243" t="s">
        <v>403</v>
      </c>
      <c r="F61" s="202"/>
      <c r="G61" s="769" t="s">
        <v>284</v>
      </c>
    </row>
    <row r="62" spans="1:7" s="141" customFormat="1" ht="30" customHeight="1" x14ac:dyDescent="0.2">
      <c r="A62" s="1342"/>
      <c r="B62" s="776"/>
      <c r="C62" s="244" t="s">
        <v>406</v>
      </c>
      <c r="D62" s="206" t="s">
        <v>284</v>
      </c>
      <c r="E62" s="207" t="s">
        <v>407</v>
      </c>
      <c r="F62" s="208"/>
      <c r="G62" s="209" t="s">
        <v>284</v>
      </c>
    </row>
    <row r="63" spans="1:7" s="141" customFormat="1" ht="45" customHeight="1" x14ac:dyDescent="0.2">
      <c r="A63" s="1342"/>
      <c r="B63" s="776"/>
      <c r="C63" s="200" t="s">
        <v>408</v>
      </c>
      <c r="D63" s="171" t="s">
        <v>286</v>
      </c>
      <c r="E63" s="195" t="s">
        <v>290</v>
      </c>
      <c r="F63" s="193"/>
      <c r="G63" s="769" t="s">
        <v>284</v>
      </c>
    </row>
    <row r="64" spans="1:7" s="141" customFormat="1" ht="46" customHeight="1" x14ac:dyDescent="0.2">
      <c r="A64" s="1342"/>
      <c r="B64" s="776"/>
      <c r="C64" s="200" t="s">
        <v>502</v>
      </c>
      <c r="D64" s="171" t="s">
        <v>284</v>
      </c>
      <c r="E64" s="195" t="s">
        <v>287</v>
      </c>
      <c r="F64" s="193"/>
      <c r="G64" s="769" t="s">
        <v>284</v>
      </c>
    </row>
    <row r="65" spans="1:7" s="141" customFormat="1" ht="30.5" customHeight="1" x14ac:dyDescent="0.2">
      <c r="A65" s="1342"/>
      <c r="B65" s="776"/>
      <c r="C65" s="200" t="s">
        <v>503</v>
      </c>
      <c r="D65" s="171" t="s">
        <v>284</v>
      </c>
      <c r="E65" s="195" t="s">
        <v>321</v>
      </c>
      <c r="F65" s="193"/>
      <c r="G65" s="769" t="s">
        <v>284</v>
      </c>
    </row>
    <row r="66" spans="1:7" s="141" customFormat="1" ht="18" customHeight="1" x14ac:dyDescent="0.2">
      <c r="A66" s="1342"/>
      <c r="B66" s="776"/>
      <c r="C66" s="200" t="s">
        <v>409</v>
      </c>
      <c r="D66" s="171" t="s">
        <v>284</v>
      </c>
      <c r="E66" s="195" t="s">
        <v>321</v>
      </c>
      <c r="F66" s="193"/>
      <c r="G66" s="769" t="s">
        <v>284</v>
      </c>
    </row>
    <row r="67" spans="1:7" s="141" customFormat="1" ht="18" customHeight="1" x14ac:dyDescent="0.2">
      <c r="A67" s="1343"/>
      <c r="B67" s="214"/>
      <c r="C67" s="203" t="s">
        <v>410</v>
      </c>
      <c r="D67" s="167" t="s">
        <v>284</v>
      </c>
      <c r="E67" s="168" t="s">
        <v>411</v>
      </c>
      <c r="F67" s="196"/>
      <c r="G67" s="144" t="s">
        <v>286</v>
      </c>
    </row>
    <row r="68" spans="1:7" s="141" customFormat="1" ht="30" customHeight="1" x14ac:dyDescent="0.2">
      <c r="A68" s="1341"/>
      <c r="B68" s="1297" t="s">
        <v>825</v>
      </c>
      <c r="C68" s="455" t="s">
        <v>412</v>
      </c>
      <c r="D68" s="137" t="s">
        <v>284</v>
      </c>
      <c r="E68" s="471" t="s">
        <v>439</v>
      </c>
      <c r="F68" s="416"/>
      <c r="G68" s="417" t="s">
        <v>284</v>
      </c>
    </row>
    <row r="69" spans="1:7" s="141" customFormat="1" ht="46" customHeight="1" x14ac:dyDescent="0.2">
      <c r="A69" s="1342"/>
      <c r="B69" s="1298"/>
      <c r="C69" s="200" t="s">
        <v>413</v>
      </c>
      <c r="D69" s="171" t="s">
        <v>284</v>
      </c>
      <c r="E69" s="195" t="s">
        <v>334</v>
      </c>
      <c r="F69" s="193"/>
      <c r="G69" s="769" t="s">
        <v>284</v>
      </c>
    </row>
    <row r="70" spans="1:7" s="141" customFormat="1" ht="46" customHeight="1" x14ac:dyDescent="0.2">
      <c r="A70" s="1342"/>
      <c r="B70" s="776"/>
      <c r="C70" s="241" t="s">
        <v>414</v>
      </c>
      <c r="D70" s="215" t="s">
        <v>284</v>
      </c>
      <c r="E70" s="216" t="s">
        <v>334</v>
      </c>
      <c r="F70" s="217"/>
      <c r="G70" s="147" t="s">
        <v>284</v>
      </c>
    </row>
    <row r="71" spans="1:7" s="141" customFormat="1" ht="18" customHeight="1" x14ac:dyDescent="0.2">
      <c r="A71" s="1342"/>
      <c r="B71" s="776"/>
      <c r="C71" s="200" t="s">
        <v>391</v>
      </c>
      <c r="D71" s="171" t="s">
        <v>284</v>
      </c>
      <c r="E71" s="195" t="s">
        <v>439</v>
      </c>
      <c r="F71" s="193"/>
      <c r="G71" s="769" t="s">
        <v>284</v>
      </c>
    </row>
    <row r="72" spans="1:7" s="141" customFormat="1" ht="31" customHeight="1" x14ac:dyDescent="0.2">
      <c r="A72" s="1342"/>
      <c r="B72" s="776"/>
      <c r="C72" s="200" t="s">
        <v>954</v>
      </c>
      <c r="D72" s="171" t="s">
        <v>284</v>
      </c>
      <c r="E72" s="195" t="s">
        <v>334</v>
      </c>
      <c r="F72" s="193"/>
      <c r="G72" s="819" t="s">
        <v>284</v>
      </c>
    </row>
    <row r="73" spans="1:7" s="141" customFormat="1" ht="18" customHeight="1" x14ac:dyDescent="0.2">
      <c r="A73" s="1342"/>
      <c r="B73" s="816"/>
      <c r="C73" s="241" t="s">
        <v>415</v>
      </c>
      <c r="D73" s="215"/>
      <c r="E73" s="216"/>
      <c r="F73" s="217"/>
      <c r="G73" s="147" t="s">
        <v>284</v>
      </c>
    </row>
    <row r="74" spans="1:7" s="141" customFormat="1" ht="18" customHeight="1" x14ac:dyDescent="0.2">
      <c r="A74" s="1342"/>
      <c r="B74" s="776"/>
      <c r="C74" s="200" t="s">
        <v>416</v>
      </c>
      <c r="D74" s="171"/>
      <c r="E74" s="195"/>
      <c r="F74" s="193"/>
      <c r="G74" s="769" t="s">
        <v>284</v>
      </c>
    </row>
    <row r="75" spans="1:7" s="141" customFormat="1" ht="18" customHeight="1" x14ac:dyDescent="0.2">
      <c r="A75" s="1342"/>
      <c r="B75" s="776"/>
      <c r="C75" s="200" t="s">
        <v>417</v>
      </c>
      <c r="D75" s="171"/>
      <c r="E75" s="195"/>
      <c r="F75" s="193"/>
      <c r="G75" s="769" t="s">
        <v>284</v>
      </c>
    </row>
    <row r="76" spans="1:7" s="141" customFormat="1" ht="18" customHeight="1" x14ac:dyDescent="0.2">
      <c r="A76" s="1342"/>
      <c r="B76" s="776"/>
      <c r="C76" s="200" t="s">
        <v>504</v>
      </c>
      <c r="D76" s="171"/>
      <c r="E76" s="195"/>
      <c r="F76" s="193"/>
      <c r="G76" s="769" t="s">
        <v>284</v>
      </c>
    </row>
    <row r="77" spans="1:7" s="141" customFormat="1" ht="18" customHeight="1" x14ac:dyDescent="0.2">
      <c r="A77" s="1342"/>
      <c r="B77" s="776"/>
      <c r="C77" s="200" t="s">
        <v>419</v>
      </c>
      <c r="D77" s="171"/>
      <c r="E77" s="195"/>
      <c r="F77" s="193"/>
      <c r="G77" s="769" t="s">
        <v>284</v>
      </c>
    </row>
    <row r="78" spans="1:7" s="141" customFormat="1" ht="18" customHeight="1" x14ac:dyDescent="0.2">
      <c r="A78" s="1342"/>
      <c r="B78" s="776"/>
      <c r="C78" s="200" t="s">
        <v>420</v>
      </c>
      <c r="D78" s="171"/>
      <c r="E78" s="195"/>
      <c r="F78" s="193"/>
      <c r="G78" s="769" t="s">
        <v>284</v>
      </c>
    </row>
    <row r="79" spans="1:7" s="141" customFormat="1" ht="46.5" customHeight="1" x14ac:dyDescent="0.2">
      <c r="A79" s="1342"/>
      <c r="B79" s="776"/>
      <c r="C79" s="200" t="s">
        <v>421</v>
      </c>
      <c r="D79" s="171"/>
      <c r="E79" s="195"/>
      <c r="F79" s="193"/>
      <c r="G79" s="769" t="s">
        <v>284</v>
      </c>
    </row>
    <row r="80" spans="1:7" s="141" customFormat="1" ht="18" customHeight="1" x14ac:dyDescent="0.2">
      <c r="A80" s="1342"/>
      <c r="B80" s="776"/>
      <c r="C80" s="200" t="s">
        <v>422</v>
      </c>
      <c r="D80" s="171"/>
      <c r="E80" s="195"/>
      <c r="F80" s="193"/>
      <c r="G80" s="769" t="s">
        <v>284</v>
      </c>
    </row>
    <row r="81" spans="1:7" s="141" customFormat="1" ht="18" customHeight="1" x14ac:dyDescent="0.2">
      <c r="A81" s="1342"/>
      <c r="B81" s="776"/>
      <c r="C81" s="200" t="s">
        <v>423</v>
      </c>
      <c r="D81" s="171"/>
      <c r="E81" s="195"/>
      <c r="F81" s="193"/>
      <c r="G81" s="769" t="s">
        <v>284</v>
      </c>
    </row>
    <row r="82" spans="1:7" s="141" customFormat="1" ht="19" customHeight="1" x14ac:dyDescent="0.2">
      <c r="A82" s="1342"/>
      <c r="B82" s="776"/>
      <c r="C82" s="200" t="s">
        <v>424</v>
      </c>
      <c r="D82" s="171" t="s">
        <v>284</v>
      </c>
      <c r="E82" s="195" t="s">
        <v>439</v>
      </c>
      <c r="F82" s="193"/>
      <c r="G82" s="769" t="s">
        <v>284</v>
      </c>
    </row>
    <row r="83" spans="1:7" s="141" customFormat="1" ht="30.5" customHeight="1" x14ac:dyDescent="0.2">
      <c r="A83" s="1342"/>
      <c r="B83" s="776"/>
      <c r="C83" s="200" t="s">
        <v>425</v>
      </c>
      <c r="D83" s="171" t="s">
        <v>284</v>
      </c>
      <c r="E83" s="195" t="s">
        <v>439</v>
      </c>
      <c r="F83" s="193"/>
      <c r="G83" s="769" t="s">
        <v>284</v>
      </c>
    </row>
    <row r="84" spans="1:7" s="141" customFormat="1" ht="56" customHeight="1" x14ac:dyDescent="0.2">
      <c r="A84" s="1342"/>
      <c r="B84" s="776"/>
      <c r="C84" s="200" t="s">
        <v>505</v>
      </c>
      <c r="D84" s="171" t="s">
        <v>284</v>
      </c>
      <c r="E84" s="195" t="s">
        <v>427</v>
      </c>
      <c r="F84" s="193"/>
      <c r="G84" s="769" t="s">
        <v>284</v>
      </c>
    </row>
    <row r="85" spans="1:7" s="141" customFormat="1" ht="55.5" customHeight="1" x14ac:dyDescent="0.2">
      <c r="A85" s="1342"/>
      <c r="B85" s="817"/>
      <c r="C85" s="241" t="s">
        <v>506</v>
      </c>
      <c r="D85" s="215" t="s">
        <v>284</v>
      </c>
      <c r="E85" s="216" t="s">
        <v>427</v>
      </c>
      <c r="F85" s="217"/>
      <c r="G85" s="147" t="s">
        <v>284</v>
      </c>
    </row>
    <row r="86" spans="1:7" s="141" customFormat="1" ht="82" customHeight="1" x14ac:dyDescent="0.2">
      <c r="A86" s="1343"/>
      <c r="B86" s="776"/>
      <c r="C86" s="244" t="s">
        <v>507</v>
      </c>
      <c r="D86" s="206" t="s">
        <v>284</v>
      </c>
      <c r="E86" s="207" t="s">
        <v>430</v>
      </c>
      <c r="F86" s="208"/>
      <c r="G86" s="209" t="s">
        <v>284</v>
      </c>
    </row>
    <row r="87" spans="1:7" s="141" customFormat="1" ht="55.5" customHeight="1" x14ac:dyDescent="0.2">
      <c r="A87" s="1341"/>
      <c r="B87" s="775" t="s">
        <v>879</v>
      </c>
      <c r="C87" s="239" t="s">
        <v>431</v>
      </c>
      <c r="D87" s="164" t="s">
        <v>284</v>
      </c>
      <c r="E87" s="165" t="s">
        <v>439</v>
      </c>
      <c r="F87" s="184"/>
      <c r="G87" s="143" t="s">
        <v>284</v>
      </c>
    </row>
    <row r="88" spans="1:7" s="141" customFormat="1" ht="20" customHeight="1" x14ac:dyDescent="0.2">
      <c r="A88" s="1342"/>
      <c r="B88" s="776"/>
      <c r="C88" s="200" t="s">
        <v>424</v>
      </c>
      <c r="D88" s="171" t="s">
        <v>284</v>
      </c>
      <c r="E88" s="195" t="s">
        <v>439</v>
      </c>
      <c r="F88" s="193"/>
      <c r="G88" s="769" t="s">
        <v>284</v>
      </c>
    </row>
    <row r="89" spans="1:7" s="141" customFormat="1" ht="31" customHeight="1" x14ac:dyDescent="0.2">
      <c r="A89" s="1342"/>
      <c r="B89" s="776"/>
      <c r="C89" s="200" t="s">
        <v>425</v>
      </c>
      <c r="D89" s="171" t="s">
        <v>284</v>
      </c>
      <c r="E89" s="195" t="s">
        <v>439</v>
      </c>
      <c r="F89" s="193"/>
      <c r="G89" s="769" t="s">
        <v>284</v>
      </c>
    </row>
    <row r="90" spans="1:7" s="141" customFormat="1" ht="18" customHeight="1" x14ac:dyDescent="0.2">
      <c r="A90" s="1342"/>
      <c r="B90" s="776"/>
      <c r="C90" s="200" t="s">
        <v>391</v>
      </c>
      <c r="D90" s="171" t="s">
        <v>284</v>
      </c>
      <c r="E90" s="195" t="s">
        <v>439</v>
      </c>
      <c r="F90" s="193"/>
      <c r="G90" s="819" t="s">
        <v>284</v>
      </c>
    </row>
    <row r="91" spans="1:7" s="141" customFormat="1" ht="18" customHeight="1" x14ac:dyDescent="0.2">
      <c r="A91" s="1342"/>
      <c r="B91" s="816"/>
      <c r="C91" s="241" t="s">
        <v>432</v>
      </c>
      <c r="D91" s="215"/>
      <c r="E91" s="216"/>
      <c r="F91" s="217"/>
      <c r="G91" s="147"/>
    </row>
    <row r="92" spans="1:7" s="141" customFormat="1" ht="56" customHeight="1" x14ac:dyDescent="0.2">
      <c r="A92" s="1342"/>
      <c r="B92" s="776"/>
      <c r="C92" s="200" t="s">
        <v>955</v>
      </c>
      <c r="D92" s="171" t="s">
        <v>284</v>
      </c>
      <c r="E92" s="195" t="s">
        <v>334</v>
      </c>
      <c r="F92" s="193"/>
      <c r="G92" s="769" t="s">
        <v>284</v>
      </c>
    </row>
    <row r="93" spans="1:7" s="141" customFormat="1" ht="45" customHeight="1" x14ac:dyDescent="0.2">
      <c r="A93" s="1342"/>
      <c r="B93" s="776"/>
      <c r="C93" s="200" t="s">
        <v>999</v>
      </c>
      <c r="D93" s="171" t="s">
        <v>284</v>
      </c>
      <c r="E93" s="195" t="s">
        <v>334</v>
      </c>
      <c r="F93" s="193"/>
      <c r="G93" s="769" t="s">
        <v>284</v>
      </c>
    </row>
    <row r="94" spans="1:7" s="141" customFormat="1" ht="18" customHeight="1" x14ac:dyDescent="0.2">
      <c r="A94" s="1342"/>
      <c r="B94" s="776"/>
      <c r="C94" s="200" t="s">
        <v>433</v>
      </c>
      <c r="D94" s="171"/>
      <c r="E94" s="195"/>
      <c r="F94" s="193"/>
      <c r="G94" s="769"/>
    </row>
    <row r="95" spans="1:7" s="141" customFormat="1" ht="70.5" customHeight="1" x14ac:dyDescent="0.2">
      <c r="A95" s="1342"/>
      <c r="B95" s="776"/>
      <c r="C95" s="200" t="s">
        <v>1000</v>
      </c>
      <c r="D95" s="171" t="s">
        <v>284</v>
      </c>
      <c r="E95" s="195" t="s">
        <v>293</v>
      </c>
      <c r="F95" s="193"/>
      <c r="G95" s="769" t="s">
        <v>284</v>
      </c>
    </row>
    <row r="96" spans="1:7" s="141" customFormat="1" ht="57" customHeight="1" x14ac:dyDescent="0.2">
      <c r="A96" s="1342"/>
      <c r="B96" s="817"/>
      <c r="C96" s="241" t="s">
        <v>1001</v>
      </c>
      <c r="D96" s="215" t="s">
        <v>284</v>
      </c>
      <c r="E96" s="216" t="s">
        <v>293</v>
      </c>
      <c r="F96" s="217"/>
      <c r="G96" s="147" t="s">
        <v>284</v>
      </c>
    </row>
    <row r="97" spans="1:7" s="141" customFormat="1" ht="18" customHeight="1" x14ac:dyDescent="0.2">
      <c r="A97" s="1342"/>
      <c r="B97" s="776"/>
      <c r="C97" s="200" t="s">
        <v>434</v>
      </c>
      <c r="D97" s="171"/>
      <c r="E97" s="195"/>
      <c r="F97" s="193"/>
      <c r="G97" s="769"/>
    </row>
    <row r="98" spans="1:7" s="141" customFormat="1" ht="70" customHeight="1" x14ac:dyDescent="0.2">
      <c r="A98" s="1342"/>
      <c r="B98" s="776"/>
      <c r="C98" s="200" t="s">
        <v>1002</v>
      </c>
      <c r="D98" s="171" t="s">
        <v>284</v>
      </c>
      <c r="E98" s="195" t="s">
        <v>439</v>
      </c>
      <c r="F98" s="193"/>
      <c r="G98" s="769" t="s">
        <v>284</v>
      </c>
    </row>
    <row r="99" spans="1:7" s="141" customFormat="1" ht="55.5" customHeight="1" x14ac:dyDescent="0.2">
      <c r="A99" s="1342"/>
      <c r="B99" s="776"/>
      <c r="C99" s="200" t="s">
        <v>1003</v>
      </c>
      <c r="D99" s="171" t="s">
        <v>284</v>
      </c>
      <c r="E99" s="195" t="s">
        <v>439</v>
      </c>
      <c r="F99" s="193"/>
      <c r="G99" s="769" t="s">
        <v>284</v>
      </c>
    </row>
    <row r="100" spans="1:7" s="141" customFormat="1" ht="81" customHeight="1" x14ac:dyDescent="0.2">
      <c r="A100" s="1343"/>
      <c r="B100" s="214"/>
      <c r="C100" s="163" t="s">
        <v>507</v>
      </c>
      <c r="D100" s="468" t="s">
        <v>284</v>
      </c>
      <c r="E100" s="477" t="s">
        <v>430</v>
      </c>
      <c r="F100" s="828"/>
      <c r="G100" s="420" t="s">
        <v>284</v>
      </c>
    </row>
    <row r="101" spans="1:7" s="141" customFormat="1" ht="20" customHeight="1" x14ac:dyDescent="0.2">
      <c r="A101" s="1341"/>
      <c r="B101" s="1297" t="s">
        <v>880</v>
      </c>
      <c r="C101" s="136" t="s">
        <v>435</v>
      </c>
      <c r="D101" s="137" t="s">
        <v>284</v>
      </c>
      <c r="E101" s="138" t="s">
        <v>436</v>
      </c>
      <c r="F101" s="418"/>
      <c r="G101" s="140" t="s">
        <v>284</v>
      </c>
    </row>
    <row r="102" spans="1:7" s="141" customFormat="1" ht="31" customHeight="1" x14ac:dyDescent="0.2">
      <c r="A102" s="1342"/>
      <c r="B102" s="1298"/>
      <c r="C102" s="200" t="s">
        <v>437</v>
      </c>
      <c r="D102" s="171"/>
      <c r="E102" s="195"/>
      <c r="F102" s="193"/>
      <c r="G102" s="769" t="s">
        <v>1012</v>
      </c>
    </row>
    <row r="103" spans="1:7" s="141" customFormat="1" ht="31" customHeight="1" x14ac:dyDescent="0.2">
      <c r="A103" s="1342"/>
      <c r="B103" s="776"/>
      <c r="C103" s="455" t="s">
        <v>438</v>
      </c>
      <c r="D103" s="463" t="s">
        <v>284</v>
      </c>
      <c r="E103" s="471" t="s">
        <v>439</v>
      </c>
      <c r="F103" s="416"/>
      <c r="G103" s="417" t="s">
        <v>284</v>
      </c>
    </row>
    <row r="104" spans="1:7" s="141" customFormat="1" ht="70.5" customHeight="1" x14ac:dyDescent="0.2">
      <c r="A104" s="1342"/>
      <c r="B104" s="776"/>
      <c r="C104" s="200" t="s">
        <v>440</v>
      </c>
      <c r="D104" s="171" t="s">
        <v>284</v>
      </c>
      <c r="E104" s="195" t="s">
        <v>439</v>
      </c>
      <c r="F104" s="193" t="s">
        <v>441</v>
      </c>
      <c r="G104" s="769" t="s">
        <v>284</v>
      </c>
    </row>
    <row r="105" spans="1:7" s="141" customFormat="1" ht="20.5" customHeight="1" x14ac:dyDescent="0.2">
      <c r="A105" s="1342"/>
      <c r="B105" s="776"/>
      <c r="C105" s="200" t="s">
        <v>442</v>
      </c>
      <c r="D105" s="171" t="s">
        <v>284</v>
      </c>
      <c r="E105" s="195" t="s">
        <v>439</v>
      </c>
      <c r="F105" s="193"/>
      <c r="G105" s="769" t="s">
        <v>284</v>
      </c>
    </row>
    <row r="106" spans="1:7" s="141" customFormat="1" ht="19.5" customHeight="1" x14ac:dyDescent="0.2">
      <c r="A106" s="1342"/>
      <c r="B106" s="776"/>
      <c r="C106" s="241" t="s">
        <v>443</v>
      </c>
      <c r="D106" s="215" t="s">
        <v>284</v>
      </c>
      <c r="E106" s="216" t="s">
        <v>334</v>
      </c>
      <c r="F106" s="217"/>
      <c r="G106" s="147" t="s">
        <v>284</v>
      </c>
    </row>
    <row r="107" spans="1:7" s="141" customFormat="1" ht="30.5" customHeight="1" x14ac:dyDescent="0.2">
      <c r="A107" s="1342"/>
      <c r="B107" s="776"/>
      <c r="C107" s="200" t="s">
        <v>444</v>
      </c>
      <c r="D107" s="171" t="s">
        <v>284</v>
      </c>
      <c r="E107" s="195" t="s">
        <v>321</v>
      </c>
      <c r="F107" s="193" t="s">
        <v>445</v>
      </c>
      <c r="G107" s="769" t="s">
        <v>284</v>
      </c>
    </row>
    <row r="108" spans="1:7" s="141" customFormat="1" ht="30.5" customHeight="1" x14ac:dyDescent="0.2">
      <c r="A108" s="1342"/>
      <c r="B108" s="817"/>
      <c r="C108" s="241" t="s">
        <v>961</v>
      </c>
      <c r="D108" s="215" t="s">
        <v>284</v>
      </c>
      <c r="E108" s="216" t="s">
        <v>321</v>
      </c>
      <c r="F108" s="217" t="s">
        <v>445</v>
      </c>
      <c r="G108" s="147" t="s">
        <v>284</v>
      </c>
    </row>
    <row r="109" spans="1:7" s="141" customFormat="1" ht="30.5" customHeight="1" x14ac:dyDescent="0.2">
      <c r="A109" s="1342"/>
      <c r="B109" s="776"/>
      <c r="C109" s="455" t="s">
        <v>446</v>
      </c>
      <c r="D109" s="463" t="s">
        <v>284</v>
      </c>
      <c r="E109" s="471" t="s">
        <v>334</v>
      </c>
      <c r="F109" s="416"/>
      <c r="G109" s="417" t="s">
        <v>284</v>
      </c>
    </row>
    <row r="110" spans="1:7" s="141" customFormat="1" ht="46.5" customHeight="1" x14ac:dyDescent="0.2">
      <c r="A110" s="1342"/>
      <c r="B110" s="776"/>
      <c r="C110" s="200" t="s">
        <v>447</v>
      </c>
      <c r="D110" s="171" t="s">
        <v>284</v>
      </c>
      <c r="E110" s="195" t="s">
        <v>448</v>
      </c>
      <c r="F110" s="193" t="s">
        <v>449</v>
      </c>
      <c r="G110" s="769" t="s">
        <v>284</v>
      </c>
    </row>
    <row r="111" spans="1:7" s="141" customFormat="1" ht="19" customHeight="1" x14ac:dyDescent="0.2">
      <c r="A111" s="1342"/>
      <c r="B111" s="776"/>
      <c r="C111" s="455" t="s">
        <v>962</v>
      </c>
      <c r="D111" s="463" t="s">
        <v>284</v>
      </c>
      <c r="E111" s="471" t="s">
        <v>334</v>
      </c>
      <c r="F111" s="416"/>
      <c r="G111" s="417" t="s">
        <v>284</v>
      </c>
    </row>
    <row r="112" spans="1:7" s="141" customFormat="1" ht="20" customHeight="1" x14ac:dyDescent="0.2">
      <c r="A112" s="1342"/>
      <c r="B112" s="776"/>
      <c r="C112" s="200" t="s">
        <v>409</v>
      </c>
      <c r="D112" s="171" t="s">
        <v>284</v>
      </c>
      <c r="E112" s="195" t="s">
        <v>392</v>
      </c>
      <c r="F112" s="193"/>
      <c r="G112" s="769" t="s">
        <v>284</v>
      </c>
    </row>
    <row r="113" spans="1:7" s="141" customFormat="1" ht="70.5" customHeight="1" x14ac:dyDescent="0.2">
      <c r="A113" s="1342"/>
      <c r="B113" s="776"/>
      <c r="C113" s="200" t="s">
        <v>963</v>
      </c>
      <c r="D113" s="171" t="s">
        <v>284</v>
      </c>
      <c r="E113" s="195" t="s">
        <v>430</v>
      </c>
      <c r="F113" s="193"/>
      <c r="G113" s="769" t="s">
        <v>284</v>
      </c>
    </row>
    <row r="114" spans="1:7" s="141" customFormat="1" ht="30.75" customHeight="1" x14ac:dyDescent="0.2">
      <c r="A114" s="1342"/>
      <c r="B114" s="776"/>
      <c r="C114" s="455" t="s">
        <v>450</v>
      </c>
      <c r="D114" s="463"/>
      <c r="E114" s="471"/>
      <c r="F114" s="416"/>
      <c r="G114" s="417"/>
    </row>
    <row r="115" spans="1:7" s="141" customFormat="1" ht="30.5" customHeight="1" x14ac:dyDescent="0.2">
      <c r="A115" s="1342"/>
      <c r="B115" s="776"/>
      <c r="C115" s="200" t="s">
        <v>451</v>
      </c>
      <c r="D115" s="171"/>
      <c r="E115" s="195"/>
      <c r="F115" s="193"/>
      <c r="G115" s="769"/>
    </row>
    <row r="116" spans="1:7" s="141" customFormat="1" ht="16.5" customHeight="1" x14ac:dyDescent="0.2">
      <c r="A116" s="1343"/>
      <c r="B116" s="214"/>
      <c r="C116" s="203" t="s">
        <v>410</v>
      </c>
      <c r="D116" s="167" t="s">
        <v>284</v>
      </c>
      <c r="E116" s="168" t="s">
        <v>411</v>
      </c>
      <c r="F116" s="196"/>
      <c r="G116" s="144" t="s">
        <v>284</v>
      </c>
    </row>
    <row r="117" spans="1:7" s="148" customFormat="1" ht="23.25" customHeight="1" x14ac:dyDescent="0.2">
      <c r="A117" s="1322"/>
      <c r="B117" s="157" t="s">
        <v>881</v>
      </c>
      <c r="C117" s="483" t="s">
        <v>828</v>
      </c>
      <c r="D117" s="155" t="s">
        <v>284</v>
      </c>
      <c r="E117" s="496" t="s">
        <v>439</v>
      </c>
      <c r="F117" s="156"/>
      <c r="G117" s="143" t="s">
        <v>284</v>
      </c>
    </row>
    <row r="118" spans="1:7" s="148" customFormat="1" ht="71" customHeight="1" x14ac:dyDescent="0.2">
      <c r="A118" s="1323"/>
      <c r="B118" s="768" t="s">
        <v>733</v>
      </c>
      <c r="C118" s="149" t="s">
        <v>1004</v>
      </c>
      <c r="D118" s="150" t="s">
        <v>284</v>
      </c>
      <c r="E118" s="151" t="s">
        <v>392</v>
      </c>
      <c r="F118" s="193"/>
      <c r="G118" s="769" t="s">
        <v>284</v>
      </c>
    </row>
    <row r="119" spans="1:7" s="148" customFormat="1" ht="45.5" customHeight="1" x14ac:dyDescent="0.2">
      <c r="A119" s="1323"/>
      <c r="B119" s="146"/>
      <c r="C119" s="484" t="s">
        <v>965</v>
      </c>
      <c r="D119" s="491" t="s">
        <v>284</v>
      </c>
      <c r="E119" s="497" t="s">
        <v>439</v>
      </c>
      <c r="F119" s="498" t="s">
        <v>452</v>
      </c>
      <c r="G119" s="147" t="s">
        <v>284</v>
      </c>
    </row>
    <row r="120" spans="1:7" ht="18.5" customHeight="1" x14ac:dyDescent="0.2">
      <c r="A120" s="1347"/>
      <c r="B120" s="1318" t="s">
        <v>882</v>
      </c>
      <c r="C120" s="704" t="s">
        <v>796</v>
      </c>
      <c r="D120" s="778" t="s">
        <v>279</v>
      </c>
      <c r="E120" s="705" t="s">
        <v>380</v>
      </c>
      <c r="F120" s="113" t="s">
        <v>797</v>
      </c>
      <c r="G120" s="709" t="s">
        <v>279</v>
      </c>
    </row>
    <row r="121" spans="1:7" ht="55.5" customHeight="1" x14ac:dyDescent="0.2">
      <c r="A121" s="1349"/>
      <c r="B121" s="1319"/>
      <c r="C121" s="44" t="s">
        <v>798</v>
      </c>
      <c r="D121" s="707" t="s">
        <v>279</v>
      </c>
      <c r="E121" s="708" t="s">
        <v>380</v>
      </c>
      <c r="F121" s="712" t="s">
        <v>797</v>
      </c>
      <c r="G121" s="710" t="s">
        <v>279</v>
      </c>
    </row>
    <row r="122" spans="1:7" ht="19" customHeight="1" x14ac:dyDescent="0.2">
      <c r="A122" s="1348"/>
      <c r="B122" s="486"/>
      <c r="C122" s="486" t="s">
        <v>799</v>
      </c>
      <c r="D122" s="779" t="s">
        <v>279</v>
      </c>
      <c r="E122" s="706"/>
      <c r="F122" s="118"/>
      <c r="G122" s="711" t="s">
        <v>279</v>
      </c>
    </row>
    <row r="123" spans="1:7" ht="55.5" customHeight="1" x14ac:dyDescent="0.2">
      <c r="A123" s="1347"/>
      <c r="B123" s="482" t="s">
        <v>462</v>
      </c>
      <c r="C123" s="485" t="s">
        <v>978</v>
      </c>
      <c r="D123" s="124" t="s">
        <v>284</v>
      </c>
      <c r="E123" s="58" t="s">
        <v>392</v>
      </c>
      <c r="F123" s="126" t="s">
        <v>463</v>
      </c>
      <c r="G123" s="499" t="s">
        <v>284</v>
      </c>
    </row>
    <row r="124" spans="1:7" ht="56" customHeight="1" x14ac:dyDescent="0.2">
      <c r="A124" s="1349"/>
      <c r="B124" s="482"/>
      <c r="C124" s="44" t="s">
        <v>464</v>
      </c>
      <c r="D124" s="116" t="s">
        <v>284</v>
      </c>
      <c r="E124" s="41" t="s">
        <v>392</v>
      </c>
      <c r="F124" s="42"/>
      <c r="G124" s="117" t="s">
        <v>284</v>
      </c>
    </row>
    <row r="125" spans="1:7" ht="46.5" customHeight="1" x14ac:dyDescent="0.2">
      <c r="A125" s="1348"/>
      <c r="B125" s="161"/>
      <c r="C125" s="486" t="s">
        <v>965</v>
      </c>
      <c r="D125" s="119" t="s">
        <v>284</v>
      </c>
      <c r="E125" s="160" t="s">
        <v>439</v>
      </c>
      <c r="F125" s="57" t="s">
        <v>452</v>
      </c>
      <c r="G125" s="122" t="s">
        <v>284</v>
      </c>
    </row>
    <row r="126" spans="1:7" s="4" customFormat="1" ht="30" customHeight="1" x14ac:dyDescent="0.2">
      <c r="A126" s="1315"/>
      <c r="B126" s="446" t="s">
        <v>883</v>
      </c>
      <c r="C126" s="136" t="s">
        <v>1005</v>
      </c>
      <c r="D126" s="137"/>
      <c r="E126" s="138"/>
      <c r="F126" s="246"/>
      <c r="G126" s="140"/>
    </row>
    <row r="127" spans="1:7" s="4" customFormat="1" ht="18" customHeight="1" x14ac:dyDescent="0.2">
      <c r="A127" s="1316"/>
      <c r="B127" s="120"/>
      <c r="C127" s="200" t="s">
        <v>475</v>
      </c>
      <c r="D127" s="171" t="s">
        <v>284</v>
      </c>
      <c r="E127" s="195" t="s">
        <v>476</v>
      </c>
      <c r="F127" s="59"/>
      <c r="G127" s="427" t="s">
        <v>284</v>
      </c>
    </row>
    <row r="128" spans="1:7" s="4" customFormat="1" ht="18" customHeight="1" x14ac:dyDescent="0.2">
      <c r="A128" s="1316"/>
      <c r="B128" s="120"/>
      <c r="C128" s="455" t="s">
        <v>985</v>
      </c>
      <c r="D128" s="463" t="s">
        <v>284</v>
      </c>
      <c r="E128" s="471" t="s">
        <v>477</v>
      </c>
      <c r="F128" s="247"/>
      <c r="G128" s="417" t="s">
        <v>284</v>
      </c>
    </row>
    <row r="129" spans="1:7" s="4" customFormat="1" ht="18" customHeight="1" x14ac:dyDescent="0.2">
      <c r="A129" s="1317"/>
      <c r="B129" s="159"/>
      <c r="C129" s="462" t="s">
        <v>982</v>
      </c>
      <c r="D129" s="469" t="s">
        <v>284</v>
      </c>
      <c r="E129" s="478" t="s">
        <v>392</v>
      </c>
      <c r="F129" s="74"/>
      <c r="G129" s="144" t="s">
        <v>284</v>
      </c>
    </row>
    <row r="130" spans="1:7" s="4" customFormat="1" ht="18" customHeight="1" x14ac:dyDescent="0.2">
      <c r="A130" s="1315"/>
      <c r="B130" s="1320" t="s">
        <v>884</v>
      </c>
      <c r="C130" s="136" t="s">
        <v>983</v>
      </c>
      <c r="D130" s="137" t="s">
        <v>284</v>
      </c>
      <c r="E130" s="138" t="s">
        <v>478</v>
      </c>
      <c r="F130" s="62"/>
      <c r="G130" s="143" t="s">
        <v>284</v>
      </c>
    </row>
    <row r="131" spans="1:7" s="4" customFormat="1" ht="18" customHeight="1" x14ac:dyDescent="0.2">
      <c r="A131" s="1317"/>
      <c r="B131" s="1321"/>
      <c r="C131" s="462" t="s">
        <v>984</v>
      </c>
      <c r="D131" s="469" t="s">
        <v>284</v>
      </c>
      <c r="E131" s="478" t="s">
        <v>290</v>
      </c>
      <c r="F131" s="74"/>
      <c r="G131" s="144" t="s">
        <v>284</v>
      </c>
    </row>
    <row r="132" spans="1:7" s="100" customFormat="1" ht="30.5" customHeight="1" x14ac:dyDescent="0.2">
      <c r="A132" s="1292"/>
      <c r="B132" s="663" t="s">
        <v>885</v>
      </c>
      <c r="C132" s="136" t="s">
        <v>1005</v>
      </c>
      <c r="D132" s="137"/>
      <c r="E132" s="138"/>
      <c r="F132" s="663"/>
      <c r="G132" s="140"/>
    </row>
    <row r="133" spans="1:7" s="100" customFormat="1" ht="21" customHeight="1" x14ac:dyDescent="0.2">
      <c r="A133" s="1293"/>
      <c r="B133" s="662"/>
      <c r="C133" s="200" t="s">
        <v>475</v>
      </c>
      <c r="D133" s="171" t="s">
        <v>284</v>
      </c>
      <c r="E133" s="195" t="s">
        <v>479</v>
      </c>
      <c r="F133" s="59"/>
      <c r="G133" s="661" t="s">
        <v>284</v>
      </c>
    </row>
    <row r="134" spans="1:7" s="100" customFormat="1" ht="30" customHeight="1" x14ac:dyDescent="0.2">
      <c r="A134" s="1293"/>
      <c r="B134" s="662"/>
      <c r="C134" s="455" t="s">
        <v>480</v>
      </c>
      <c r="D134" s="463" t="s">
        <v>284</v>
      </c>
      <c r="E134" s="471" t="s">
        <v>481</v>
      </c>
      <c r="F134" s="662"/>
      <c r="G134" s="417" t="s">
        <v>284</v>
      </c>
    </row>
    <row r="135" spans="1:7" s="100" customFormat="1" ht="18" customHeight="1" x14ac:dyDescent="0.2">
      <c r="A135" s="1294"/>
      <c r="B135" s="105"/>
      <c r="C135" s="203" t="s">
        <v>982</v>
      </c>
      <c r="D135" s="167" t="s">
        <v>284</v>
      </c>
      <c r="E135" s="168" t="s">
        <v>392</v>
      </c>
      <c r="F135" s="74"/>
      <c r="G135" s="144" t="s">
        <v>284</v>
      </c>
    </row>
    <row r="136" spans="1:7" s="100" customFormat="1" ht="19.5" customHeight="1" x14ac:dyDescent="0.2">
      <c r="A136" s="1344"/>
      <c r="B136" s="1290" t="s">
        <v>857</v>
      </c>
      <c r="C136" s="62" t="s">
        <v>842</v>
      </c>
      <c r="D136" s="63" t="s">
        <v>284</v>
      </c>
      <c r="E136" s="64" t="s">
        <v>321</v>
      </c>
      <c r="F136" s="789" t="s">
        <v>843</v>
      </c>
      <c r="G136" s="93" t="s">
        <v>279</v>
      </c>
    </row>
    <row r="137" spans="1:7" s="100" customFormat="1" ht="19.5" customHeight="1" x14ac:dyDescent="0.2">
      <c r="A137" s="1345"/>
      <c r="B137" s="1291"/>
      <c r="C137" s="71" t="s">
        <v>844</v>
      </c>
      <c r="D137" s="615"/>
      <c r="E137" s="197"/>
      <c r="F137" s="616"/>
      <c r="G137" s="95"/>
    </row>
    <row r="138" spans="1:7" s="100" customFormat="1" ht="46" customHeight="1" x14ac:dyDescent="0.2">
      <c r="A138" s="1345"/>
      <c r="B138" s="1291"/>
      <c r="C138" s="71" t="s">
        <v>986</v>
      </c>
      <c r="D138" s="615" t="s">
        <v>284</v>
      </c>
      <c r="E138" s="197" t="s">
        <v>329</v>
      </c>
      <c r="F138" s="616"/>
      <c r="G138" s="95" t="s">
        <v>1011</v>
      </c>
    </row>
    <row r="139" spans="1:7" s="100" customFormat="1" ht="45.5" customHeight="1" x14ac:dyDescent="0.2">
      <c r="A139" s="1345"/>
      <c r="B139" s="1291"/>
      <c r="C139" s="71" t="s">
        <v>987</v>
      </c>
      <c r="D139" s="615" t="s">
        <v>284</v>
      </c>
      <c r="E139" s="197" t="s">
        <v>329</v>
      </c>
      <c r="F139" s="616"/>
      <c r="G139" s="101" t="s">
        <v>1011</v>
      </c>
    </row>
    <row r="140" spans="1:7" s="100" customFormat="1" ht="20" customHeight="1" x14ac:dyDescent="0.2">
      <c r="A140" s="1345"/>
      <c r="B140" s="1291"/>
      <c r="C140" s="59" t="s">
        <v>845</v>
      </c>
      <c r="D140" s="66" t="s">
        <v>284</v>
      </c>
      <c r="E140" s="67" t="s">
        <v>321</v>
      </c>
      <c r="F140" s="68" t="s">
        <v>846</v>
      </c>
      <c r="G140" s="95" t="s">
        <v>279</v>
      </c>
    </row>
    <row r="141" spans="1:7" s="100" customFormat="1" ht="20" customHeight="1" x14ac:dyDescent="0.2">
      <c r="A141" s="1345"/>
      <c r="B141" s="770"/>
      <c r="C141" s="59" t="s">
        <v>847</v>
      </c>
      <c r="D141" s="69" t="s">
        <v>284</v>
      </c>
      <c r="E141" s="70" t="s">
        <v>321</v>
      </c>
      <c r="F141" s="145"/>
      <c r="G141" s="95" t="s">
        <v>279</v>
      </c>
    </row>
    <row r="142" spans="1:7" s="790" customFormat="1" ht="20.5" customHeight="1" x14ac:dyDescent="0.2">
      <c r="A142" s="1345"/>
      <c r="B142" s="770"/>
      <c r="C142" s="59" t="s">
        <v>848</v>
      </c>
      <c r="D142" s="72" t="s">
        <v>284</v>
      </c>
      <c r="E142" s="67" t="s">
        <v>321</v>
      </c>
      <c r="F142" s="68" t="s">
        <v>485</v>
      </c>
      <c r="G142" s="95" t="s">
        <v>279</v>
      </c>
    </row>
    <row r="143" spans="1:7" s="790" customFormat="1" ht="97.5" customHeight="1" x14ac:dyDescent="0.2">
      <c r="A143" s="1345"/>
      <c r="B143" s="814"/>
      <c r="C143" s="772" t="s">
        <v>988</v>
      </c>
      <c r="D143" s="73" t="s">
        <v>284</v>
      </c>
      <c r="E143" s="70" t="s">
        <v>482</v>
      </c>
      <c r="F143" s="588" t="s">
        <v>849</v>
      </c>
      <c r="G143" s="99" t="s">
        <v>279</v>
      </c>
    </row>
    <row r="144" spans="1:7" s="790" customFormat="1" ht="19.5" customHeight="1" x14ac:dyDescent="0.2">
      <c r="A144" s="1345"/>
      <c r="B144" s="770"/>
      <c r="C144" s="59" t="s">
        <v>850</v>
      </c>
      <c r="D144" s="72" t="s">
        <v>284</v>
      </c>
      <c r="E144" s="67" t="s">
        <v>483</v>
      </c>
      <c r="F144" s="68"/>
      <c r="G144" s="95" t="s">
        <v>279</v>
      </c>
    </row>
    <row r="145" spans="1:7" s="790" customFormat="1" ht="20" customHeight="1" x14ac:dyDescent="0.2">
      <c r="A145" s="1345"/>
      <c r="B145" s="770"/>
      <c r="C145" s="772" t="s">
        <v>989</v>
      </c>
      <c r="D145" s="69"/>
      <c r="E145" s="70"/>
      <c r="F145" s="588"/>
      <c r="G145" s="101"/>
    </row>
    <row r="146" spans="1:7" s="790" customFormat="1" ht="31" customHeight="1" x14ac:dyDescent="0.2">
      <c r="A146" s="1345"/>
      <c r="B146" s="770"/>
      <c r="C146" s="59" t="s">
        <v>990</v>
      </c>
      <c r="D146" s="66" t="s">
        <v>284</v>
      </c>
      <c r="E146" s="67" t="s">
        <v>321</v>
      </c>
      <c r="F146" s="192" t="s">
        <v>851</v>
      </c>
      <c r="G146" s="95" t="s">
        <v>279</v>
      </c>
    </row>
    <row r="147" spans="1:7" s="790" customFormat="1" ht="30.5" customHeight="1" x14ac:dyDescent="0.2">
      <c r="A147" s="1345"/>
      <c r="B147" s="770"/>
      <c r="C147" s="71" t="s">
        <v>991</v>
      </c>
      <c r="D147" s="615" t="s">
        <v>284</v>
      </c>
      <c r="E147" s="197" t="s">
        <v>321</v>
      </c>
      <c r="F147" s="617" t="s">
        <v>852</v>
      </c>
      <c r="G147" s="99" t="s">
        <v>279</v>
      </c>
    </row>
    <row r="148" spans="1:7" s="790" customFormat="1" ht="45.5" customHeight="1" x14ac:dyDescent="0.2">
      <c r="A148" s="1345"/>
      <c r="B148" s="770"/>
      <c r="C148" s="59" t="s">
        <v>992</v>
      </c>
      <c r="D148" s="60" t="s">
        <v>284</v>
      </c>
      <c r="E148" s="67" t="s">
        <v>321</v>
      </c>
      <c r="F148" s="192" t="s">
        <v>484</v>
      </c>
      <c r="G148" s="95" t="s">
        <v>279</v>
      </c>
    </row>
    <row r="149" spans="1:7" s="790" customFormat="1" ht="46" customHeight="1" x14ac:dyDescent="0.2">
      <c r="A149" s="1345"/>
      <c r="B149" s="813"/>
      <c r="C149" s="71" t="s">
        <v>853</v>
      </c>
      <c r="D149" s="615" t="s">
        <v>284</v>
      </c>
      <c r="E149" s="197" t="s">
        <v>321</v>
      </c>
      <c r="F149" s="616" t="s">
        <v>854</v>
      </c>
      <c r="G149" s="99" t="s">
        <v>1011</v>
      </c>
    </row>
    <row r="150" spans="1:7" s="790" customFormat="1" ht="30.5" customHeight="1" x14ac:dyDescent="0.2">
      <c r="A150" s="1345"/>
      <c r="B150" s="770"/>
      <c r="C150" s="772" t="s">
        <v>855</v>
      </c>
      <c r="D150" s="69" t="s">
        <v>284</v>
      </c>
      <c r="E150" s="70" t="s">
        <v>321</v>
      </c>
      <c r="F150" s="791"/>
      <c r="G150" s="101" t="s">
        <v>1011</v>
      </c>
    </row>
    <row r="151" spans="1:7" s="790" customFormat="1" ht="30.5" customHeight="1" x14ac:dyDescent="0.2">
      <c r="A151" s="1346"/>
      <c r="B151" s="770"/>
      <c r="C151" s="59" t="s">
        <v>993</v>
      </c>
      <c r="D151" s="66" t="s">
        <v>279</v>
      </c>
      <c r="E151" s="67" t="s">
        <v>317</v>
      </c>
      <c r="F151" s="198"/>
      <c r="G151" s="95" t="s">
        <v>279</v>
      </c>
    </row>
    <row r="152" spans="1:7" s="100" customFormat="1" ht="19.5" customHeight="1" x14ac:dyDescent="0.2">
      <c r="A152" s="1344"/>
      <c r="B152" s="1290" t="s">
        <v>858</v>
      </c>
      <c r="C152" s="62" t="s">
        <v>842</v>
      </c>
      <c r="D152" s="63" t="s">
        <v>284</v>
      </c>
      <c r="E152" s="64" t="s">
        <v>321</v>
      </c>
      <c r="F152" s="789" t="s">
        <v>843</v>
      </c>
      <c r="G152" s="93" t="s">
        <v>279</v>
      </c>
    </row>
    <row r="153" spans="1:7" s="100" customFormat="1" ht="19.5" customHeight="1" x14ac:dyDescent="0.2">
      <c r="A153" s="1345"/>
      <c r="B153" s="1291"/>
      <c r="C153" s="71" t="s">
        <v>844</v>
      </c>
      <c r="D153" s="615"/>
      <c r="E153" s="197"/>
      <c r="F153" s="616"/>
      <c r="G153" s="95"/>
    </row>
    <row r="154" spans="1:7" s="100" customFormat="1" ht="46" customHeight="1" x14ac:dyDescent="0.2">
      <c r="A154" s="1345"/>
      <c r="B154" s="1291"/>
      <c r="C154" s="71" t="s">
        <v>986</v>
      </c>
      <c r="D154" s="615" t="s">
        <v>284</v>
      </c>
      <c r="E154" s="197" t="s">
        <v>329</v>
      </c>
      <c r="F154" s="616"/>
      <c r="G154" s="95" t="s">
        <v>1011</v>
      </c>
    </row>
    <row r="155" spans="1:7" s="100" customFormat="1" ht="45.5" customHeight="1" x14ac:dyDescent="0.2">
      <c r="A155" s="1345"/>
      <c r="B155" s="1291"/>
      <c r="C155" s="71" t="s">
        <v>987</v>
      </c>
      <c r="D155" s="615" t="s">
        <v>284</v>
      </c>
      <c r="E155" s="197" t="s">
        <v>329</v>
      </c>
      <c r="F155" s="616"/>
      <c r="G155" s="101" t="s">
        <v>1011</v>
      </c>
    </row>
    <row r="156" spans="1:7" s="100" customFormat="1" ht="20.5" customHeight="1" x14ac:dyDescent="0.2">
      <c r="A156" s="1345"/>
      <c r="B156" s="1291"/>
      <c r="C156" s="59" t="s">
        <v>845</v>
      </c>
      <c r="D156" s="66" t="s">
        <v>284</v>
      </c>
      <c r="E156" s="67" t="s">
        <v>321</v>
      </c>
      <c r="F156" s="68" t="s">
        <v>846</v>
      </c>
      <c r="G156" s="95" t="s">
        <v>279</v>
      </c>
    </row>
    <row r="157" spans="1:7" s="100" customFormat="1" ht="21" customHeight="1" x14ac:dyDescent="0.2">
      <c r="A157" s="1345"/>
      <c r="B157" s="770"/>
      <c r="C157" s="59" t="s">
        <v>847</v>
      </c>
      <c r="D157" s="69" t="s">
        <v>284</v>
      </c>
      <c r="E157" s="70" t="s">
        <v>321</v>
      </c>
      <c r="F157" s="145"/>
      <c r="G157" s="95" t="s">
        <v>279</v>
      </c>
    </row>
    <row r="158" spans="1:7" s="790" customFormat="1" ht="20.5" customHeight="1" x14ac:dyDescent="0.2">
      <c r="A158" s="1345"/>
      <c r="B158" s="770"/>
      <c r="C158" s="59" t="s">
        <v>856</v>
      </c>
      <c r="D158" s="72" t="s">
        <v>284</v>
      </c>
      <c r="E158" s="67" t="s">
        <v>321</v>
      </c>
      <c r="F158" s="68" t="s">
        <v>485</v>
      </c>
      <c r="G158" s="95" t="s">
        <v>279</v>
      </c>
    </row>
    <row r="159" spans="1:7" s="790" customFormat="1" ht="97.5" customHeight="1" x14ac:dyDescent="0.2">
      <c r="A159" s="1345"/>
      <c r="B159" s="814"/>
      <c r="C159" s="772" t="s">
        <v>988</v>
      </c>
      <c r="D159" s="73" t="s">
        <v>284</v>
      </c>
      <c r="E159" s="70" t="s">
        <v>482</v>
      </c>
      <c r="F159" s="588" t="s">
        <v>849</v>
      </c>
      <c r="G159" s="99" t="s">
        <v>279</v>
      </c>
    </row>
    <row r="160" spans="1:7" s="790" customFormat="1" ht="19.5" customHeight="1" x14ac:dyDescent="0.2">
      <c r="A160" s="1345"/>
      <c r="B160" s="770"/>
      <c r="C160" s="59" t="s">
        <v>850</v>
      </c>
      <c r="D160" s="72" t="s">
        <v>284</v>
      </c>
      <c r="E160" s="67" t="s">
        <v>483</v>
      </c>
      <c r="F160" s="68"/>
      <c r="G160" s="95" t="s">
        <v>279</v>
      </c>
    </row>
    <row r="161" spans="1:7" s="790" customFormat="1" ht="20" customHeight="1" x14ac:dyDescent="0.2">
      <c r="A161" s="1345"/>
      <c r="B161" s="770"/>
      <c r="C161" s="772" t="s">
        <v>989</v>
      </c>
      <c r="D161" s="69"/>
      <c r="E161" s="70"/>
      <c r="F161" s="588"/>
      <c r="G161" s="101"/>
    </row>
    <row r="162" spans="1:7" s="790" customFormat="1" ht="31" customHeight="1" x14ac:dyDescent="0.2">
      <c r="A162" s="1345"/>
      <c r="B162" s="770"/>
      <c r="C162" s="59" t="s">
        <v>990</v>
      </c>
      <c r="D162" s="66" t="s">
        <v>284</v>
      </c>
      <c r="E162" s="67" t="s">
        <v>321</v>
      </c>
      <c r="F162" s="192" t="s">
        <v>851</v>
      </c>
      <c r="G162" s="95" t="s">
        <v>279</v>
      </c>
    </row>
    <row r="163" spans="1:7" s="790" customFormat="1" ht="30.5" customHeight="1" x14ac:dyDescent="0.2">
      <c r="A163" s="1345"/>
      <c r="B163" s="770"/>
      <c r="C163" s="71" t="s">
        <v>991</v>
      </c>
      <c r="D163" s="615" t="s">
        <v>284</v>
      </c>
      <c r="E163" s="197" t="s">
        <v>321</v>
      </c>
      <c r="F163" s="617" t="s">
        <v>852</v>
      </c>
      <c r="G163" s="99" t="s">
        <v>279</v>
      </c>
    </row>
    <row r="164" spans="1:7" s="790" customFormat="1" ht="45.5" customHeight="1" x14ac:dyDescent="0.2">
      <c r="A164" s="1345"/>
      <c r="B164" s="770"/>
      <c r="C164" s="59" t="s">
        <v>994</v>
      </c>
      <c r="D164" s="60" t="s">
        <v>284</v>
      </c>
      <c r="E164" s="67" t="s">
        <v>321</v>
      </c>
      <c r="F164" s="192" t="s">
        <v>484</v>
      </c>
      <c r="G164" s="95" t="s">
        <v>279</v>
      </c>
    </row>
    <row r="165" spans="1:7" s="790" customFormat="1" ht="46" customHeight="1" x14ac:dyDescent="0.2">
      <c r="A165" s="1345"/>
      <c r="B165" s="813"/>
      <c r="C165" s="71" t="s">
        <v>853</v>
      </c>
      <c r="D165" s="615" t="s">
        <v>284</v>
      </c>
      <c r="E165" s="197" t="s">
        <v>321</v>
      </c>
      <c r="F165" s="616" t="s">
        <v>854</v>
      </c>
      <c r="G165" s="99" t="s">
        <v>1011</v>
      </c>
    </row>
    <row r="166" spans="1:7" s="790" customFormat="1" ht="30.5" customHeight="1" x14ac:dyDescent="0.2">
      <c r="A166" s="1346"/>
      <c r="B166" s="770"/>
      <c r="C166" s="772" t="s">
        <v>855</v>
      </c>
      <c r="D166" s="69" t="s">
        <v>284</v>
      </c>
      <c r="E166" s="70" t="s">
        <v>321</v>
      </c>
      <c r="F166" s="791"/>
      <c r="G166" s="101" t="s">
        <v>1011</v>
      </c>
    </row>
    <row r="167" spans="1:7" s="100" customFormat="1" ht="19.5" customHeight="1" x14ac:dyDescent="0.2">
      <c r="A167" s="1344"/>
      <c r="B167" s="1290" t="s">
        <v>859</v>
      </c>
      <c r="C167" s="62" t="s">
        <v>842</v>
      </c>
      <c r="D167" s="63" t="s">
        <v>284</v>
      </c>
      <c r="E167" s="64" t="s">
        <v>321</v>
      </c>
      <c r="F167" s="789" t="s">
        <v>843</v>
      </c>
      <c r="G167" s="93" t="s">
        <v>279</v>
      </c>
    </row>
    <row r="168" spans="1:7" s="100" customFormat="1" ht="19.5" customHeight="1" x14ac:dyDescent="0.2">
      <c r="A168" s="1345"/>
      <c r="B168" s="1291"/>
      <c r="C168" s="71" t="s">
        <v>844</v>
      </c>
      <c r="D168" s="615"/>
      <c r="E168" s="197"/>
      <c r="F168" s="616"/>
      <c r="G168" s="95"/>
    </row>
    <row r="169" spans="1:7" s="100" customFormat="1" ht="46" customHeight="1" x14ac:dyDescent="0.2">
      <c r="A169" s="1345"/>
      <c r="B169" s="1291"/>
      <c r="C169" s="71" t="s">
        <v>986</v>
      </c>
      <c r="D169" s="615" t="s">
        <v>284</v>
      </c>
      <c r="E169" s="197" t="s">
        <v>329</v>
      </c>
      <c r="F169" s="616"/>
      <c r="G169" s="101" t="s">
        <v>1011</v>
      </c>
    </row>
    <row r="170" spans="1:7" s="100" customFormat="1" ht="20" customHeight="1" x14ac:dyDescent="0.2">
      <c r="A170" s="1345"/>
      <c r="B170" s="1291"/>
      <c r="C170" s="59" t="s">
        <v>845</v>
      </c>
      <c r="D170" s="66" t="s">
        <v>284</v>
      </c>
      <c r="E170" s="67" t="s">
        <v>321</v>
      </c>
      <c r="F170" s="68" t="s">
        <v>846</v>
      </c>
      <c r="G170" s="95" t="s">
        <v>279</v>
      </c>
    </row>
    <row r="171" spans="1:7" s="100" customFormat="1" ht="20.5" customHeight="1" x14ac:dyDescent="0.2">
      <c r="A171" s="1345"/>
      <c r="B171" s="770"/>
      <c r="C171" s="59" t="s">
        <v>847</v>
      </c>
      <c r="D171" s="69" t="s">
        <v>284</v>
      </c>
      <c r="E171" s="70" t="s">
        <v>321</v>
      </c>
      <c r="F171" s="145"/>
      <c r="G171" s="95" t="s">
        <v>279</v>
      </c>
    </row>
    <row r="172" spans="1:7" s="790" customFormat="1" ht="20.5" customHeight="1" x14ac:dyDescent="0.2">
      <c r="A172" s="1345"/>
      <c r="B172" s="770"/>
      <c r="C172" s="59" t="s">
        <v>856</v>
      </c>
      <c r="D172" s="72" t="s">
        <v>284</v>
      </c>
      <c r="E172" s="67" t="s">
        <v>321</v>
      </c>
      <c r="F172" s="68" t="s">
        <v>485</v>
      </c>
      <c r="G172" s="95" t="s">
        <v>279</v>
      </c>
    </row>
    <row r="173" spans="1:7" s="790" customFormat="1" ht="97.5" customHeight="1" x14ac:dyDescent="0.2">
      <c r="A173" s="1345"/>
      <c r="B173" s="814"/>
      <c r="C173" s="772" t="s">
        <v>988</v>
      </c>
      <c r="D173" s="73" t="s">
        <v>284</v>
      </c>
      <c r="E173" s="70" t="s">
        <v>482</v>
      </c>
      <c r="F173" s="588" t="s">
        <v>849</v>
      </c>
      <c r="G173" s="99" t="s">
        <v>279</v>
      </c>
    </row>
    <row r="174" spans="1:7" s="790" customFormat="1" ht="19.5" customHeight="1" x14ac:dyDescent="0.2">
      <c r="A174" s="1345"/>
      <c r="B174" s="770"/>
      <c r="C174" s="59" t="s">
        <v>850</v>
      </c>
      <c r="D174" s="72" t="s">
        <v>284</v>
      </c>
      <c r="E174" s="67" t="s">
        <v>483</v>
      </c>
      <c r="F174" s="68"/>
      <c r="G174" s="95" t="s">
        <v>279</v>
      </c>
    </row>
    <row r="175" spans="1:7" s="790" customFormat="1" ht="20" customHeight="1" x14ac:dyDescent="0.2">
      <c r="A175" s="1345"/>
      <c r="B175" s="770"/>
      <c r="C175" s="772" t="s">
        <v>989</v>
      </c>
      <c r="D175" s="69"/>
      <c r="E175" s="70"/>
      <c r="F175" s="588"/>
      <c r="G175" s="101"/>
    </row>
    <row r="176" spans="1:7" s="790" customFormat="1" ht="31" customHeight="1" x14ac:dyDescent="0.2">
      <c r="A176" s="1345"/>
      <c r="B176" s="770"/>
      <c r="C176" s="59" t="s">
        <v>990</v>
      </c>
      <c r="D176" s="66" t="s">
        <v>284</v>
      </c>
      <c r="E176" s="67" t="s">
        <v>321</v>
      </c>
      <c r="F176" s="192" t="s">
        <v>851</v>
      </c>
      <c r="G176" s="95" t="s">
        <v>279</v>
      </c>
    </row>
    <row r="177" spans="1:7" s="790" customFormat="1" ht="30.5" customHeight="1" x14ac:dyDescent="0.2">
      <c r="A177" s="1345"/>
      <c r="B177" s="770"/>
      <c r="C177" s="71" t="s">
        <v>991</v>
      </c>
      <c r="D177" s="615" t="s">
        <v>284</v>
      </c>
      <c r="E177" s="197" t="s">
        <v>321</v>
      </c>
      <c r="F177" s="617" t="s">
        <v>852</v>
      </c>
      <c r="G177" s="99" t="s">
        <v>279</v>
      </c>
    </row>
    <row r="178" spans="1:7" s="790" customFormat="1" ht="45.5" customHeight="1" x14ac:dyDescent="0.2">
      <c r="A178" s="1345"/>
      <c r="B178" s="770"/>
      <c r="C178" s="59" t="s">
        <v>994</v>
      </c>
      <c r="D178" s="60" t="s">
        <v>284</v>
      </c>
      <c r="E178" s="67" t="s">
        <v>321</v>
      </c>
      <c r="F178" s="192" t="s">
        <v>484</v>
      </c>
      <c r="G178" s="95" t="s">
        <v>279</v>
      </c>
    </row>
    <row r="179" spans="1:7" s="790" customFormat="1" ht="46" customHeight="1" x14ac:dyDescent="0.2">
      <c r="A179" s="1346"/>
      <c r="B179" s="770"/>
      <c r="C179" s="71" t="s">
        <v>853</v>
      </c>
      <c r="D179" s="615" t="s">
        <v>284</v>
      </c>
      <c r="E179" s="197" t="s">
        <v>321</v>
      </c>
      <c r="F179" s="616" t="s">
        <v>854</v>
      </c>
      <c r="G179" s="99" t="s">
        <v>279</v>
      </c>
    </row>
    <row r="180" spans="1:7" s="100" customFormat="1" ht="19.5" customHeight="1" x14ac:dyDescent="0.2">
      <c r="A180" s="1344"/>
      <c r="B180" s="1290" t="s">
        <v>860</v>
      </c>
      <c r="C180" s="62" t="s">
        <v>842</v>
      </c>
      <c r="D180" s="63" t="s">
        <v>284</v>
      </c>
      <c r="E180" s="64" t="s">
        <v>321</v>
      </c>
      <c r="F180" s="789" t="s">
        <v>843</v>
      </c>
      <c r="G180" s="93" t="s">
        <v>279</v>
      </c>
    </row>
    <row r="181" spans="1:7" s="100" customFormat="1" ht="19.5" customHeight="1" x14ac:dyDescent="0.2">
      <c r="A181" s="1345"/>
      <c r="B181" s="1291"/>
      <c r="C181" s="71" t="s">
        <v>844</v>
      </c>
      <c r="D181" s="615"/>
      <c r="E181" s="197"/>
      <c r="F181" s="616"/>
      <c r="G181" s="95"/>
    </row>
    <row r="182" spans="1:7" s="100" customFormat="1" ht="46" customHeight="1" x14ac:dyDescent="0.2">
      <c r="A182" s="1345"/>
      <c r="B182" s="1291"/>
      <c r="C182" s="71" t="s">
        <v>986</v>
      </c>
      <c r="D182" s="615" t="s">
        <v>284</v>
      </c>
      <c r="E182" s="197" t="s">
        <v>329</v>
      </c>
      <c r="F182" s="616"/>
      <c r="G182" s="99" t="s">
        <v>279</v>
      </c>
    </row>
    <row r="183" spans="1:7" s="100" customFormat="1" ht="20.5" customHeight="1" x14ac:dyDescent="0.2">
      <c r="A183" s="1345"/>
      <c r="B183" s="1291"/>
      <c r="C183" s="59" t="s">
        <v>845</v>
      </c>
      <c r="D183" s="66" t="s">
        <v>284</v>
      </c>
      <c r="E183" s="67" t="s">
        <v>321</v>
      </c>
      <c r="F183" s="68" t="s">
        <v>846</v>
      </c>
      <c r="G183" s="95" t="s">
        <v>279</v>
      </c>
    </row>
    <row r="184" spans="1:7" s="100" customFormat="1" ht="21" customHeight="1" x14ac:dyDescent="0.2">
      <c r="A184" s="1345"/>
      <c r="B184" s="770"/>
      <c r="C184" s="59" t="s">
        <v>847</v>
      </c>
      <c r="D184" s="69" t="s">
        <v>284</v>
      </c>
      <c r="E184" s="70" t="s">
        <v>321</v>
      </c>
      <c r="F184" s="145"/>
      <c r="G184" s="95" t="s">
        <v>279</v>
      </c>
    </row>
    <row r="185" spans="1:7" s="790" customFormat="1" ht="20.5" customHeight="1" x14ac:dyDescent="0.2">
      <c r="A185" s="1345"/>
      <c r="B185" s="770"/>
      <c r="C185" s="59" t="s">
        <v>856</v>
      </c>
      <c r="D185" s="72" t="s">
        <v>284</v>
      </c>
      <c r="E185" s="67" t="s">
        <v>321</v>
      </c>
      <c r="F185" s="68" t="s">
        <v>485</v>
      </c>
      <c r="G185" s="95" t="s">
        <v>279</v>
      </c>
    </row>
    <row r="186" spans="1:7" s="790" customFormat="1" ht="97.5" customHeight="1" x14ac:dyDescent="0.2">
      <c r="A186" s="1345"/>
      <c r="B186" s="814"/>
      <c r="C186" s="772" t="s">
        <v>988</v>
      </c>
      <c r="D186" s="73" t="s">
        <v>284</v>
      </c>
      <c r="E186" s="70" t="s">
        <v>482</v>
      </c>
      <c r="F186" s="588" t="s">
        <v>849</v>
      </c>
      <c r="G186" s="99" t="s">
        <v>279</v>
      </c>
    </row>
    <row r="187" spans="1:7" s="790" customFormat="1" ht="19.5" customHeight="1" x14ac:dyDescent="0.2">
      <c r="A187" s="1345"/>
      <c r="B187" s="770"/>
      <c r="C187" s="59" t="s">
        <v>850</v>
      </c>
      <c r="D187" s="72" t="s">
        <v>284</v>
      </c>
      <c r="E187" s="67" t="s">
        <v>483</v>
      </c>
      <c r="F187" s="68"/>
      <c r="G187" s="95" t="s">
        <v>279</v>
      </c>
    </row>
    <row r="188" spans="1:7" s="790" customFormat="1" ht="20" customHeight="1" x14ac:dyDescent="0.2">
      <c r="A188" s="1345"/>
      <c r="B188" s="770"/>
      <c r="C188" s="772" t="s">
        <v>995</v>
      </c>
      <c r="D188" s="69"/>
      <c r="E188" s="70"/>
      <c r="F188" s="588"/>
      <c r="G188" s="101"/>
    </row>
    <row r="189" spans="1:7" s="790" customFormat="1" ht="31" customHeight="1" x14ac:dyDescent="0.2">
      <c r="A189" s="1345"/>
      <c r="B189" s="770"/>
      <c r="C189" s="59" t="s">
        <v>990</v>
      </c>
      <c r="D189" s="66" t="s">
        <v>284</v>
      </c>
      <c r="E189" s="67" t="s">
        <v>321</v>
      </c>
      <c r="F189" s="192" t="s">
        <v>851</v>
      </c>
      <c r="G189" s="95" t="s">
        <v>279</v>
      </c>
    </row>
    <row r="190" spans="1:7" s="790" customFormat="1" ht="30.5" customHeight="1" x14ac:dyDescent="0.2">
      <c r="A190" s="1345"/>
      <c r="B190" s="770"/>
      <c r="C190" s="71" t="s">
        <v>991</v>
      </c>
      <c r="D190" s="615" t="s">
        <v>284</v>
      </c>
      <c r="E190" s="197" t="s">
        <v>321</v>
      </c>
      <c r="F190" s="617" t="s">
        <v>852</v>
      </c>
      <c r="G190" s="99" t="s">
        <v>279</v>
      </c>
    </row>
    <row r="191" spans="1:7" s="790" customFormat="1" ht="46" customHeight="1" x14ac:dyDescent="0.2">
      <c r="A191" s="1346"/>
      <c r="B191" s="770"/>
      <c r="C191" s="772" t="s">
        <v>853</v>
      </c>
      <c r="D191" s="69" t="s">
        <v>284</v>
      </c>
      <c r="E191" s="70" t="s">
        <v>321</v>
      </c>
      <c r="F191" s="248" t="s">
        <v>854</v>
      </c>
      <c r="G191" s="101" t="s">
        <v>279</v>
      </c>
    </row>
    <row r="192" spans="1:7" s="100" customFormat="1" ht="45" customHeight="1" x14ac:dyDescent="0.2">
      <c r="A192" s="792"/>
      <c r="B192" s="793" t="s">
        <v>861</v>
      </c>
      <c r="C192" s="794"/>
      <c r="D192" s="795" t="s">
        <v>284</v>
      </c>
      <c r="E192" s="796" t="s">
        <v>293</v>
      </c>
      <c r="F192" s="127"/>
      <c r="G192" s="91" t="s">
        <v>279</v>
      </c>
    </row>
    <row r="193" spans="1:7" s="100" customFormat="1" ht="45" customHeight="1" x14ac:dyDescent="0.2">
      <c r="A193" s="792"/>
      <c r="B193" s="793" t="s">
        <v>862</v>
      </c>
      <c r="C193" s="794"/>
      <c r="D193" s="795" t="s">
        <v>284</v>
      </c>
      <c r="E193" s="796" t="s">
        <v>293</v>
      </c>
      <c r="F193" s="127"/>
      <c r="G193" s="91" t="s">
        <v>279</v>
      </c>
    </row>
    <row r="194" spans="1:7" s="100" customFormat="1" ht="45" customHeight="1" x14ac:dyDescent="0.2">
      <c r="A194" s="792"/>
      <c r="B194" s="793" t="s">
        <v>863</v>
      </c>
      <c r="C194" s="794"/>
      <c r="D194" s="795" t="s">
        <v>284</v>
      </c>
      <c r="E194" s="796" t="s">
        <v>293</v>
      </c>
      <c r="F194" s="127"/>
      <c r="G194" s="91" t="s">
        <v>279</v>
      </c>
    </row>
    <row r="195" spans="1:7" s="100" customFormat="1" ht="45" customHeight="1" x14ac:dyDescent="0.2">
      <c r="A195" s="792"/>
      <c r="B195" s="793" t="s">
        <v>864</v>
      </c>
      <c r="C195" s="794"/>
      <c r="D195" s="795" t="s">
        <v>284</v>
      </c>
      <c r="E195" s="796" t="s">
        <v>293</v>
      </c>
      <c r="F195" s="127"/>
      <c r="G195" s="91" t="s">
        <v>279</v>
      </c>
    </row>
    <row r="196" spans="1:7" s="100" customFormat="1" ht="45" customHeight="1" x14ac:dyDescent="0.2">
      <c r="A196" s="792"/>
      <c r="B196" s="793" t="s">
        <v>865</v>
      </c>
      <c r="C196" s="794"/>
      <c r="D196" s="795" t="s">
        <v>284</v>
      </c>
      <c r="E196" s="796" t="s">
        <v>293</v>
      </c>
      <c r="F196" s="127"/>
      <c r="G196" s="91" t="s">
        <v>279</v>
      </c>
    </row>
    <row r="197" spans="1:7" s="100" customFormat="1" ht="45" customHeight="1" x14ac:dyDescent="0.2">
      <c r="A197" s="792"/>
      <c r="B197" s="793" t="s">
        <v>866</v>
      </c>
      <c r="C197" s="794"/>
      <c r="D197" s="795" t="s">
        <v>284</v>
      </c>
      <c r="E197" s="796" t="s">
        <v>293</v>
      </c>
      <c r="F197" s="127"/>
      <c r="G197" s="91" t="s">
        <v>279</v>
      </c>
    </row>
    <row r="198" spans="1:7" s="100" customFormat="1" ht="45" customHeight="1" x14ac:dyDescent="0.2">
      <c r="A198" s="792"/>
      <c r="B198" s="793" t="s">
        <v>867</v>
      </c>
      <c r="C198" s="794"/>
      <c r="D198" s="795" t="s">
        <v>284</v>
      </c>
      <c r="E198" s="796" t="s">
        <v>293</v>
      </c>
      <c r="F198" s="127"/>
      <c r="G198" s="91" t="s">
        <v>279</v>
      </c>
    </row>
    <row r="199" spans="1:7" s="100" customFormat="1" ht="45" customHeight="1" x14ac:dyDescent="0.2">
      <c r="A199" s="792"/>
      <c r="B199" s="793" t="s">
        <v>868</v>
      </c>
      <c r="C199" s="794"/>
      <c r="D199" s="795" t="s">
        <v>284</v>
      </c>
      <c r="E199" s="796" t="s">
        <v>293</v>
      </c>
      <c r="F199" s="127"/>
      <c r="G199" s="91" t="s">
        <v>279</v>
      </c>
    </row>
    <row r="200" spans="1:7" s="100" customFormat="1" ht="45" customHeight="1" x14ac:dyDescent="0.2">
      <c r="A200" s="792"/>
      <c r="B200" s="793" t="s">
        <v>869</v>
      </c>
      <c r="C200" s="794"/>
      <c r="D200" s="795" t="s">
        <v>284</v>
      </c>
      <c r="E200" s="796" t="s">
        <v>293</v>
      </c>
      <c r="F200" s="127"/>
      <c r="G200" s="91" t="s">
        <v>279</v>
      </c>
    </row>
    <row r="201" spans="1:7" s="100" customFormat="1" ht="45" customHeight="1" x14ac:dyDescent="0.2">
      <c r="A201" s="792"/>
      <c r="B201" s="793" t="s">
        <v>870</v>
      </c>
      <c r="C201" s="794"/>
      <c r="D201" s="795" t="s">
        <v>284</v>
      </c>
      <c r="E201" s="796" t="s">
        <v>293</v>
      </c>
      <c r="F201" s="127"/>
      <c r="G201" s="91" t="s">
        <v>279</v>
      </c>
    </row>
    <row r="202" spans="1:7" s="100" customFormat="1" ht="45" customHeight="1" x14ac:dyDescent="0.2">
      <c r="A202" s="792"/>
      <c r="B202" s="793" t="s">
        <v>871</v>
      </c>
      <c r="C202" s="794"/>
      <c r="D202" s="795" t="s">
        <v>284</v>
      </c>
      <c r="E202" s="796" t="s">
        <v>293</v>
      </c>
      <c r="F202" s="127"/>
      <c r="G202" s="91" t="s">
        <v>279</v>
      </c>
    </row>
    <row r="203" spans="1:7" s="100" customFormat="1" ht="45" customHeight="1" x14ac:dyDescent="0.2">
      <c r="A203" s="792"/>
      <c r="B203" s="793" t="s">
        <v>872</v>
      </c>
      <c r="C203" s="794"/>
      <c r="D203" s="795" t="s">
        <v>284</v>
      </c>
      <c r="E203" s="796" t="s">
        <v>293</v>
      </c>
      <c r="F203" s="127"/>
      <c r="G203" s="91" t="s">
        <v>279</v>
      </c>
    </row>
    <row r="204" spans="1:7" s="100" customFormat="1" ht="45" customHeight="1" x14ac:dyDescent="0.2">
      <c r="A204" s="792"/>
      <c r="B204" s="793" t="s">
        <v>873</v>
      </c>
      <c r="C204" s="794"/>
      <c r="D204" s="795" t="s">
        <v>284</v>
      </c>
      <c r="E204" s="796" t="s">
        <v>293</v>
      </c>
      <c r="F204" s="127"/>
      <c r="G204" s="91" t="s">
        <v>279</v>
      </c>
    </row>
    <row r="205" spans="1:7" s="100" customFormat="1" ht="45" customHeight="1" x14ac:dyDescent="0.2">
      <c r="A205" s="792"/>
      <c r="B205" s="793" t="s">
        <v>874</v>
      </c>
      <c r="C205" s="794"/>
      <c r="D205" s="795" t="s">
        <v>284</v>
      </c>
      <c r="E205" s="796" t="s">
        <v>293</v>
      </c>
      <c r="F205" s="127"/>
      <c r="G205" s="91" t="s">
        <v>279</v>
      </c>
    </row>
  </sheetData>
  <mergeCells count="37">
    <mergeCell ref="A1:G1"/>
    <mergeCell ref="B27:B28"/>
    <mergeCell ref="D4:E4"/>
    <mergeCell ref="B11:B12"/>
    <mergeCell ref="B48:B49"/>
    <mergeCell ref="A5:A7"/>
    <mergeCell ref="A9:A10"/>
    <mergeCell ref="A11:A14"/>
    <mergeCell ref="A17:A26"/>
    <mergeCell ref="A27:A28"/>
    <mergeCell ref="A29:A30"/>
    <mergeCell ref="A31:A34"/>
    <mergeCell ref="A36:A47"/>
    <mergeCell ref="A48:A67"/>
    <mergeCell ref="G50:G51"/>
    <mergeCell ref="B68:B69"/>
    <mergeCell ref="B101:B102"/>
    <mergeCell ref="A117:A119"/>
    <mergeCell ref="B31:B33"/>
    <mergeCell ref="A68:A86"/>
    <mergeCell ref="A87:A100"/>
    <mergeCell ref="A101:A116"/>
    <mergeCell ref="B152:B156"/>
    <mergeCell ref="B167:B170"/>
    <mergeCell ref="B180:B183"/>
    <mergeCell ref="A132:A135"/>
    <mergeCell ref="B120:B121"/>
    <mergeCell ref="B130:B131"/>
    <mergeCell ref="A126:A129"/>
    <mergeCell ref="A130:A131"/>
    <mergeCell ref="B136:B140"/>
    <mergeCell ref="A120:A122"/>
    <mergeCell ref="A123:A125"/>
    <mergeCell ref="A136:A151"/>
    <mergeCell ref="A152:A166"/>
    <mergeCell ref="A167:A179"/>
    <mergeCell ref="A180:A191"/>
  </mergeCells>
  <phoneticPr fontId="4"/>
  <printOptions horizontalCentered="1"/>
  <pageMargins left="0.39370078740157483" right="0.39370078740157483" top="0.59055118110236227" bottom="0.59055118110236227" header="0.39370078740157483" footer="0.19685039370078741"/>
  <pageSetup paperSize="9" scale="90" orientation="landscape" r:id="rId1"/>
  <headerFooter alignWithMargins="0">
    <oddFooter>&amp;R&amp;10&amp;A（&amp;P/&amp;N）</oddFooter>
  </headerFooter>
  <rowBreaks count="8" manualBreakCount="8">
    <brk id="30" max="6" man="1"/>
    <brk id="42" max="6" man="1"/>
    <brk id="72" max="6" man="1"/>
    <brk id="90" max="6" man="1"/>
    <brk id="100" max="6" man="1"/>
    <brk id="116" max="6" man="1"/>
    <brk id="131" max="6" man="1"/>
    <brk id="17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3C1D8-35A8-4E8B-8134-9EC0BEF44967}">
  <dimension ref="A1:M28"/>
  <sheetViews>
    <sheetView view="pageBreakPreview" zoomScaleNormal="100" workbookViewId="0"/>
  </sheetViews>
  <sheetFormatPr defaultRowHeight="16.5" customHeight="1" x14ac:dyDescent="0.2"/>
  <cols>
    <col min="1" max="1" width="4" customWidth="1"/>
    <col min="2" max="2" width="3.36328125" customWidth="1"/>
  </cols>
  <sheetData>
    <row r="1" spans="1:13" ht="16.5" customHeight="1" x14ac:dyDescent="0.2">
      <c r="A1" s="7" t="s">
        <v>10</v>
      </c>
      <c r="E1" s="7"/>
    </row>
    <row r="2" spans="1:13" ht="16.5" customHeight="1" x14ac:dyDescent="0.2">
      <c r="A2" s="7"/>
      <c r="B2" s="262" t="s">
        <v>900</v>
      </c>
      <c r="C2" s="262"/>
      <c r="D2" s="262"/>
      <c r="E2" s="589"/>
      <c r="F2" s="262"/>
      <c r="G2" s="262"/>
      <c r="H2" s="262"/>
      <c r="I2" s="262"/>
      <c r="J2" s="262"/>
      <c r="K2" s="262"/>
      <c r="L2" s="262"/>
      <c r="M2" s="262"/>
    </row>
    <row r="3" spans="1:13" ht="16.5" customHeight="1" x14ac:dyDescent="0.2">
      <c r="A3" s="7"/>
      <c r="B3" s="262" t="s">
        <v>886</v>
      </c>
      <c r="C3" s="262"/>
      <c r="D3" s="262"/>
      <c r="E3" s="589"/>
      <c r="F3" s="262"/>
      <c r="G3" s="262"/>
      <c r="H3" s="262"/>
      <c r="I3" s="262"/>
      <c r="J3" s="262"/>
      <c r="K3" s="262"/>
      <c r="L3" s="262"/>
      <c r="M3" s="262"/>
    </row>
    <row r="4" spans="1:13" ht="16.5" customHeight="1" x14ac:dyDescent="0.2">
      <c r="A4" s="7"/>
      <c r="B4" s="262" t="s">
        <v>11</v>
      </c>
      <c r="C4" s="262"/>
      <c r="D4" s="262"/>
      <c r="E4" s="589"/>
      <c r="F4" s="262"/>
      <c r="G4" s="262"/>
      <c r="H4" s="262"/>
      <c r="I4" s="262"/>
      <c r="J4" s="262"/>
      <c r="K4" s="262"/>
      <c r="L4" s="262"/>
      <c r="M4" s="262"/>
    </row>
    <row r="5" spans="1:13" ht="16.5" customHeight="1" x14ac:dyDescent="0.2">
      <c r="A5" s="7"/>
      <c r="B5" s="262" t="s">
        <v>887</v>
      </c>
      <c r="C5" s="262"/>
      <c r="D5" s="262"/>
      <c r="E5" s="589"/>
      <c r="F5" s="262"/>
      <c r="G5" s="262"/>
      <c r="H5" s="262"/>
      <c r="I5" s="262"/>
      <c r="J5" s="262"/>
      <c r="K5" s="262"/>
      <c r="L5" s="262"/>
      <c r="M5" s="262"/>
    </row>
    <row r="6" spans="1:13" s="5" customFormat="1" ht="19.5" customHeight="1" x14ac:dyDescent="0.2">
      <c r="A6" s="8"/>
      <c r="B6" s="8" t="s">
        <v>888</v>
      </c>
      <c r="C6" t="s">
        <v>889</v>
      </c>
      <c r="D6"/>
      <c r="E6"/>
    </row>
    <row r="7" spans="1:13" s="5" customFormat="1" ht="19.5" customHeight="1" x14ac:dyDescent="0.2">
      <c r="A7"/>
      <c r="B7"/>
      <c r="C7" s="262" t="s">
        <v>890</v>
      </c>
      <c r="D7" s="262"/>
      <c r="E7" s="262"/>
      <c r="F7" s="590"/>
      <c r="G7" s="590"/>
      <c r="H7" s="590"/>
      <c r="I7" s="590"/>
      <c r="J7" s="590"/>
      <c r="K7" s="590"/>
      <c r="L7" s="590"/>
      <c r="M7" s="590"/>
    </row>
    <row r="8" spans="1:13" ht="16.5" customHeight="1" x14ac:dyDescent="0.2">
      <c r="A8" s="8"/>
      <c r="B8" s="8" t="s">
        <v>891</v>
      </c>
      <c r="C8" t="s">
        <v>892</v>
      </c>
    </row>
    <row r="9" spans="1:13" ht="16.5" customHeight="1" x14ac:dyDescent="0.2">
      <c r="A9" s="8"/>
      <c r="B9" s="8" t="s">
        <v>528</v>
      </c>
      <c r="C9" t="s">
        <v>13</v>
      </c>
    </row>
    <row r="11" spans="1:13" ht="16.5" customHeight="1" x14ac:dyDescent="0.2">
      <c r="A11" s="7" t="s">
        <v>729</v>
      </c>
    </row>
    <row r="12" spans="1:13" ht="16.5" customHeight="1" x14ac:dyDescent="0.2">
      <c r="B12" s="8">
        <v>1</v>
      </c>
      <c r="C12" t="s">
        <v>15</v>
      </c>
    </row>
    <row r="13" spans="1:13" ht="16.5" customHeight="1" x14ac:dyDescent="0.2">
      <c r="B13" s="8">
        <v>2</v>
      </c>
      <c r="C13" t="s">
        <v>16</v>
      </c>
    </row>
    <row r="14" spans="1:13" ht="16.5" customHeight="1" x14ac:dyDescent="0.2">
      <c r="B14" s="8">
        <v>3</v>
      </c>
      <c r="C14" t="s">
        <v>17</v>
      </c>
    </row>
    <row r="15" spans="1:13" ht="16.5" customHeight="1" x14ac:dyDescent="0.2">
      <c r="B15" s="8">
        <v>4</v>
      </c>
      <c r="C15" t="s">
        <v>18</v>
      </c>
    </row>
    <row r="16" spans="1:13" ht="16.5" customHeight="1" x14ac:dyDescent="0.2">
      <c r="B16" s="8">
        <v>5</v>
      </c>
      <c r="C16" t="s">
        <v>893</v>
      </c>
    </row>
    <row r="17" spans="2:3" ht="16.5" customHeight="1" x14ac:dyDescent="0.2">
      <c r="B17" s="8">
        <v>6</v>
      </c>
      <c r="C17" t="s">
        <v>894</v>
      </c>
    </row>
    <row r="18" spans="2:3" ht="16.5" customHeight="1" x14ac:dyDescent="0.2">
      <c r="B18" s="8">
        <v>7</v>
      </c>
      <c r="C18" t="s">
        <v>895</v>
      </c>
    </row>
    <row r="19" spans="2:3" ht="16.5" customHeight="1" x14ac:dyDescent="0.2">
      <c r="B19" s="8">
        <v>8</v>
      </c>
      <c r="C19" t="s">
        <v>19</v>
      </c>
    </row>
    <row r="20" spans="2:3" ht="16.5" customHeight="1" x14ac:dyDescent="0.2">
      <c r="B20" s="8">
        <v>9</v>
      </c>
      <c r="C20" t="s">
        <v>20</v>
      </c>
    </row>
    <row r="21" spans="2:3" ht="16.5" customHeight="1" x14ac:dyDescent="0.2">
      <c r="B21" s="8">
        <v>10</v>
      </c>
      <c r="C21" t="s">
        <v>896</v>
      </c>
    </row>
    <row r="22" spans="2:3" ht="16.5" customHeight="1" x14ac:dyDescent="0.2">
      <c r="B22" s="8">
        <v>11</v>
      </c>
      <c r="C22" t="s">
        <v>897</v>
      </c>
    </row>
    <row r="23" spans="2:3" ht="16.5" customHeight="1" x14ac:dyDescent="0.2">
      <c r="B23" s="8">
        <v>12</v>
      </c>
      <c r="C23" t="s">
        <v>898</v>
      </c>
    </row>
    <row r="24" spans="2:3" ht="16.5" customHeight="1" x14ac:dyDescent="0.2">
      <c r="B24" s="8">
        <v>13</v>
      </c>
      <c r="C24" t="s">
        <v>21</v>
      </c>
    </row>
    <row r="25" spans="2:3" ht="16.5" customHeight="1" x14ac:dyDescent="0.2">
      <c r="B25" s="8">
        <v>14</v>
      </c>
      <c r="C25" t="s">
        <v>22</v>
      </c>
    </row>
    <row r="26" spans="2:3" ht="16.5" customHeight="1" x14ac:dyDescent="0.2">
      <c r="B26" s="8"/>
      <c r="C26" t="s">
        <v>899</v>
      </c>
    </row>
    <row r="27" spans="2:3" ht="16.5" customHeight="1" x14ac:dyDescent="0.2">
      <c r="B27" s="8"/>
      <c r="C27" t="s">
        <v>730</v>
      </c>
    </row>
    <row r="28" spans="2:3" ht="16.5" customHeight="1" x14ac:dyDescent="0.2">
      <c r="B28" s="8"/>
    </row>
  </sheetData>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C372-1E18-4D1D-8FB3-B1E1D71DE778}">
  <dimension ref="B1:BU78"/>
  <sheetViews>
    <sheetView showGridLines="0" view="pageBreakPreview" zoomScale="70" zoomScaleNormal="70" zoomScaleSheetLayoutView="70" workbookViewId="0">
      <selection activeCell="C1" sqref="C1"/>
    </sheetView>
  </sheetViews>
  <sheetFormatPr defaultColWidth="4.36328125" defaultRowHeight="20.25" customHeight="1" x14ac:dyDescent="0.2"/>
  <cols>
    <col min="1" max="1" width="1.6328125" style="290" customWidth="1"/>
    <col min="2" max="5" width="5.90625" style="290" customWidth="1"/>
    <col min="6" max="6" width="16.453125" style="290" hidden="1" customWidth="1"/>
    <col min="7" max="58" width="5.6328125" style="290" customWidth="1"/>
    <col min="59" max="16384" width="4.36328125" style="290"/>
  </cols>
  <sheetData>
    <row r="1" spans="2:64" s="263" customFormat="1" ht="20.25" customHeight="1" x14ac:dyDescent="0.2">
      <c r="C1" s="265" t="s">
        <v>1010</v>
      </c>
      <c r="D1" s="264"/>
      <c r="E1" s="264"/>
      <c r="F1" s="264"/>
      <c r="G1" s="264"/>
      <c r="J1" s="265"/>
      <c r="L1" s="264"/>
      <c r="M1" s="264"/>
      <c r="N1" s="264"/>
      <c r="O1" s="264"/>
      <c r="P1" s="264"/>
      <c r="Q1" s="264"/>
      <c r="R1" s="264"/>
      <c r="AM1" s="266"/>
      <c r="AN1" s="267"/>
      <c r="AO1" s="267" t="s">
        <v>23</v>
      </c>
      <c r="AP1" s="1042" t="s">
        <v>24</v>
      </c>
      <c r="AQ1" s="1043"/>
      <c r="AR1" s="1043"/>
      <c r="AS1" s="1043"/>
      <c r="AT1" s="1043"/>
      <c r="AU1" s="1043"/>
      <c r="AV1" s="1043"/>
      <c r="AW1" s="1043"/>
      <c r="AX1" s="1043"/>
      <c r="AY1" s="1043"/>
      <c r="AZ1" s="1043"/>
      <c r="BA1" s="1043"/>
      <c r="BB1" s="1043"/>
      <c r="BC1" s="1043"/>
      <c r="BD1" s="1043"/>
      <c r="BE1" s="1043"/>
      <c r="BF1" s="267" t="s">
        <v>25</v>
      </c>
    </row>
    <row r="2" spans="2:64" s="263" customFormat="1" ht="20.25" customHeight="1" x14ac:dyDescent="0.2">
      <c r="C2" s="264"/>
      <c r="D2" s="264"/>
      <c r="E2" s="264"/>
      <c r="F2" s="264"/>
      <c r="G2" s="264"/>
      <c r="J2" s="265"/>
      <c r="L2" s="264"/>
      <c r="M2" s="264"/>
      <c r="N2" s="264"/>
      <c r="O2" s="264"/>
      <c r="P2" s="264"/>
      <c r="Q2" s="264"/>
      <c r="R2" s="264"/>
      <c r="Y2" s="267" t="s">
        <v>26</v>
      </c>
      <c r="Z2" s="1044">
        <v>7</v>
      </c>
      <c r="AA2" s="1044"/>
      <c r="AB2" s="267" t="s">
        <v>27</v>
      </c>
      <c r="AC2" s="1045">
        <f>IF(Z2=0,"",YEAR(DATE(2018+Z2,1,1)))</f>
        <v>2025</v>
      </c>
      <c r="AD2" s="1045"/>
      <c r="AE2" s="268" t="s">
        <v>28</v>
      </c>
      <c r="AF2" s="268" t="s">
        <v>29</v>
      </c>
      <c r="AG2" s="1044">
        <v>4</v>
      </c>
      <c r="AH2" s="1044"/>
      <c r="AI2" s="268" t="s">
        <v>30</v>
      </c>
      <c r="AM2" s="266"/>
      <c r="AN2" s="267"/>
      <c r="AO2" s="267" t="s">
        <v>31</v>
      </c>
      <c r="AP2" s="1044"/>
      <c r="AQ2" s="1044"/>
      <c r="AR2" s="1044"/>
      <c r="AS2" s="1044"/>
      <c r="AT2" s="1044"/>
      <c r="AU2" s="1044"/>
      <c r="AV2" s="1044"/>
      <c r="AW2" s="1044"/>
      <c r="AX2" s="1044"/>
      <c r="AY2" s="1044"/>
      <c r="AZ2" s="1044"/>
      <c r="BA2" s="1044"/>
      <c r="BB2" s="1044"/>
      <c r="BC2" s="1044"/>
      <c r="BD2" s="1044"/>
      <c r="BE2" s="1044"/>
      <c r="BF2" s="267" t="s">
        <v>25</v>
      </c>
    </row>
    <row r="3" spans="2:64" s="268" customFormat="1" ht="20.25" customHeight="1" x14ac:dyDescent="0.2">
      <c r="G3" s="265"/>
      <c r="J3" s="265"/>
      <c r="L3" s="267"/>
      <c r="M3" s="267"/>
      <c r="N3" s="267"/>
      <c r="O3" s="267"/>
      <c r="P3" s="267"/>
      <c r="Q3" s="267"/>
      <c r="R3" s="267"/>
      <c r="Z3" s="269"/>
      <c r="AA3" s="269"/>
      <c r="AB3" s="269"/>
      <c r="AC3" s="270"/>
      <c r="AD3" s="269"/>
      <c r="BA3" s="271" t="s">
        <v>32</v>
      </c>
      <c r="BB3" s="1033" t="s">
        <v>33</v>
      </c>
      <c r="BC3" s="1034"/>
      <c r="BD3" s="1034"/>
      <c r="BE3" s="1035"/>
      <c r="BF3" s="267"/>
    </row>
    <row r="4" spans="2:64" s="268" customFormat="1" ht="19" x14ac:dyDescent="0.2">
      <c r="B4" s="623" t="s">
        <v>34</v>
      </c>
      <c r="C4" s="591"/>
      <c r="D4" s="591"/>
      <c r="E4" s="591"/>
      <c r="F4" s="591"/>
      <c r="G4" s="592"/>
      <c r="H4" s="591"/>
      <c r="I4" s="591"/>
      <c r="J4" s="592"/>
      <c r="K4" s="591"/>
      <c r="L4" s="593"/>
      <c r="M4" s="593"/>
      <c r="N4" s="593"/>
      <c r="O4" s="593"/>
      <c r="P4" s="593"/>
      <c r="Q4" s="593"/>
      <c r="R4" s="593"/>
      <c r="Z4" s="272"/>
      <c r="AA4" s="272"/>
      <c r="AG4" s="263"/>
      <c r="AH4" s="263"/>
      <c r="AI4" s="263"/>
      <c r="AJ4" s="263"/>
      <c r="AK4" s="263"/>
      <c r="AL4" s="263"/>
      <c r="AM4" s="263"/>
      <c r="AN4" s="263"/>
      <c r="AO4" s="263"/>
      <c r="AP4" s="263"/>
      <c r="AQ4" s="263"/>
      <c r="AR4" s="263"/>
      <c r="AS4" s="263"/>
      <c r="AT4" s="263"/>
      <c r="AU4" s="263"/>
      <c r="AV4" s="263"/>
      <c r="AW4" s="263"/>
      <c r="AX4" s="263"/>
      <c r="AY4" s="263"/>
      <c r="AZ4" s="263"/>
      <c r="BA4" s="271" t="s">
        <v>35</v>
      </c>
      <c r="BB4" s="1033" t="s">
        <v>36</v>
      </c>
      <c r="BC4" s="1034"/>
      <c r="BD4" s="1034"/>
      <c r="BE4" s="1035"/>
      <c r="BF4" s="273"/>
    </row>
    <row r="5" spans="2:64" s="268" customFormat="1" ht="6.75" customHeight="1" x14ac:dyDescent="0.2">
      <c r="C5" s="263"/>
      <c r="D5" s="263"/>
      <c r="E5" s="263"/>
      <c r="F5" s="263"/>
      <c r="G5" s="264"/>
      <c r="H5" s="263"/>
      <c r="I5" s="263"/>
      <c r="J5" s="264"/>
      <c r="K5" s="263"/>
      <c r="L5" s="273"/>
      <c r="M5" s="273"/>
      <c r="N5" s="273"/>
      <c r="O5" s="273"/>
      <c r="P5" s="273"/>
      <c r="Q5" s="273"/>
      <c r="R5" s="273"/>
      <c r="S5" s="263"/>
      <c r="T5" s="263"/>
      <c r="U5" s="263"/>
      <c r="V5" s="263"/>
      <c r="W5" s="263"/>
      <c r="X5" s="263"/>
      <c r="Y5" s="263"/>
      <c r="Z5" s="274"/>
      <c r="AA5" s="274"/>
      <c r="AB5" s="263"/>
      <c r="AC5" s="263"/>
      <c r="AD5" s="263"/>
      <c r="AE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73"/>
      <c r="BF5" s="273"/>
    </row>
    <row r="6" spans="2:64" s="268" customFormat="1" ht="20.25" customHeight="1" x14ac:dyDescent="0.2">
      <c r="C6" s="263"/>
      <c r="D6" s="263"/>
      <c r="E6" s="263"/>
      <c r="F6" s="263"/>
      <c r="G6" s="264"/>
      <c r="H6" s="263"/>
      <c r="I6" s="263"/>
      <c r="J6" s="264"/>
      <c r="K6" s="263"/>
      <c r="L6" s="273"/>
      <c r="M6" s="273"/>
      <c r="N6" s="273"/>
      <c r="O6" s="273"/>
      <c r="P6" s="273"/>
      <c r="Q6" s="273"/>
      <c r="R6" s="273"/>
      <c r="S6" s="263"/>
      <c r="T6" s="263"/>
      <c r="U6" s="263"/>
      <c r="V6" s="263"/>
      <c r="W6" s="263"/>
      <c r="X6" s="263"/>
      <c r="Y6" s="263"/>
      <c r="Z6" s="274"/>
      <c r="AA6" s="274"/>
      <c r="AB6" s="263"/>
      <c r="AC6" s="263"/>
      <c r="AD6" s="263"/>
      <c r="AE6" s="263"/>
      <c r="AG6" s="263"/>
      <c r="AH6" s="263"/>
      <c r="AI6" s="263"/>
      <c r="AJ6" s="263"/>
      <c r="AK6" s="263"/>
      <c r="AL6" s="263" t="s">
        <v>37</v>
      </c>
      <c r="AM6" s="263"/>
      <c r="AN6" s="263"/>
      <c r="AO6" s="263"/>
      <c r="AP6" s="263"/>
      <c r="AQ6" s="263"/>
      <c r="AR6" s="263"/>
      <c r="AS6" s="263"/>
      <c r="AT6" s="275"/>
      <c r="AU6" s="275"/>
      <c r="AV6" s="276"/>
      <c r="AW6" s="263"/>
      <c r="AX6" s="1036"/>
      <c r="AY6" s="1037"/>
      <c r="AZ6" s="276" t="s">
        <v>38</v>
      </c>
      <c r="BA6" s="263"/>
      <c r="BB6" s="1036"/>
      <c r="BC6" s="1037"/>
      <c r="BD6" s="276" t="s">
        <v>39</v>
      </c>
      <c r="BE6" s="263"/>
      <c r="BF6" s="273"/>
    </row>
    <row r="7" spans="2:64" s="268" customFormat="1" ht="6.75" customHeight="1" x14ac:dyDescent="0.2">
      <c r="C7" s="263"/>
      <c r="D7" s="263"/>
      <c r="E7" s="263"/>
      <c r="F7" s="263"/>
      <c r="G7" s="264"/>
      <c r="H7" s="263"/>
      <c r="I7" s="263"/>
      <c r="J7" s="264"/>
      <c r="K7" s="263"/>
      <c r="L7" s="273"/>
      <c r="M7" s="273"/>
      <c r="N7" s="273"/>
      <c r="O7" s="273"/>
      <c r="P7" s="273"/>
      <c r="Q7" s="273"/>
      <c r="R7" s="273"/>
      <c r="S7" s="263"/>
      <c r="T7" s="263"/>
      <c r="U7" s="263"/>
      <c r="V7" s="263"/>
      <c r="W7" s="263"/>
      <c r="X7" s="263"/>
      <c r="Y7" s="263"/>
      <c r="Z7" s="274"/>
      <c r="AA7" s="274"/>
      <c r="AB7" s="263"/>
      <c r="AC7" s="263"/>
      <c r="AD7" s="263"/>
      <c r="AE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3"/>
      <c r="BD7" s="263"/>
      <c r="BE7" s="273"/>
      <c r="BF7" s="273"/>
    </row>
    <row r="8" spans="2:64" s="268" customFormat="1" ht="20.25" customHeight="1" x14ac:dyDescent="0.2">
      <c r="B8" s="277"/>
      <c r="C8" s="277"/>
      <c r="D8" s="277"/>
      <c r="E8" s="277"/>
      <c r="F8" s="277"/>
      <c r="G8" s="278"/>
      <c r="H8" s="278"/>
      <c r="I8" s="278"/>
      <c r="J8" s="277"/>
      <c r="K8" s="277"/>
      <c r="L8" s="278"/>
      <c r="M8" s="278"/>
      <c r="N8" s="278"/>
      <c r="O8" s="277"/>
      <c r="P8" s="278"/>
      <c r="Q8" s="278"/>
      <c r="R8" s="278"/>
      <c r="S8" s="279"/>
      <c r="T8" s="280"/>
      <c r="U8" s="280"/>
      <c r="V8" s="281"/>
      <c r="Z8" s="274"/>
      <c r="AA8" s="282"/>
      <c r="AB8" s="264"/>
      <c r="AC8" s="274"/>
      <c r="AD8" s="274"/>
      <c r="AE8" s="274"/>
      <c r="AF8" s="272"/>
      <c r="AG8" s="283"/>
      <c r="AH8" s="283"/>
      <c r="AI8" s="283"/>
      <c r="AJ8" s="263"/>
      <c r="AK8" s="273"/>
      <c r="AL8" s="282"/>
      <c r="AM8" s="282"/>
      <c r="AN8" s="264"/>
      <c r="AO8" s="275"/>
      <c r="AP8" s="275"/>
      <c r="AQ8" s="275"/>
      <c r="AR8" s="284"/>
      <c r="AS8" s="284"/>
      <c r="AT8" s="263"/>
      <c r="AU8" s="367"/>
      <c r="AV8" s="367"/>
      <c r="AW8" s="277"/>
      <c r="AX8" s="263"/>
      <c r="AY8" s="263" t="s">
        <v>40</v>
      </c>
      <c r="AZ8" s="263"/>
      <c r="BA8" s="263"/>
      <c r="BB8" s="1038">
        <f>DAY(EOMONTH(DATE(AC2,AG2,1),0))</f>
        <v>30</v>
      </c>
      <c r="BC8" s="1039"/>
      <c r="BD8" s="263" t="s">
        <v>41</v>
      </c>
      <c r="BE8" s="263"/>
      <c r="BF8" s="263"/>
      <c r="BJ8" s="267"/>
      <c r="BK8" s="267"/>
      <c r="BL8" s="267"/>
    </row>
    <row r="9" spans="2:64" s="268" customFormat="1" ht="6" customHeight="1" x14ac:dyDescent="0.2">
      <c r="B9" s="275"/>
      <c r="C9" s="275"/>
      <c r="D9" s="275"/>
      <c r="E9" s="275"/>
      <c r="F9" s="275"/>
      <c r="G9" s="277"/>
      <c r="H9" s="278"/>
      <c r="I9" s="275"/>
      <c r="J9" s="275"/>
      <c r="K9" s="275"/>
      <c r="L9" s="277"/>
      <c r="M9" s="278"/>
      <c r="N9" s="275"/>
      <c r="O9" s="275"/>
      <c r="P9" s="277"/>
      <c r="Q9" s="275"/>
      <c r="R9" s="275"/>
      <c r="S9" s="275"/>
      <c r="T9" s="275"/>
      <c r="U9" s="275"/>
      <c r="V9" s="275"/>
      <c r="Z9" s="263"/>
      <c r="AA9" s="263"/>
      <c r="AB9" s="263"/>
      <c r="AC9" s="263"/>
      <c r="AD9" s="263"/>
      <c r="AE9" s="263"/>
      <c r="AG9" s="274"/>
      <c r="AH9" s="263"/>
      <c r="AI9" s="263"/>
      <c r="AJ9" s="283"/>
      <c r="AK9" s="263"/>
      <c r="AL9" s="263"/>
      <c r="AM9" s="263"/>
      <c r="AN9" s="263"/>
      <c r="AO9" s="263"/>
      <c r="AP9" s="263"/>
      <c r="AQ9" s="274"/>
      <c r="AR9" s="274"/>
      <c r="AS9" s="274"/>
      <c r="AT9" s="263"/>
      <c r="AU9" s="263"/>
      <c r="AV9" s="263"/>
      <c r="AW9" s="263"/>
      <c r="AX9" s="263"/>
      <c r="AY9" s="263"/>
      <c r="AZ9" s="263"/>
      <c r="BA9" s="263"/>
      <c r="BB9" s="263"/>
      <c r="BC9" s="263"/>
      <c r="BD9" s="263"/>
      <c r="BE9" s="263"/>
      <c r="BF9" s="263"/>
      <c r="BJ9" s="267"/>
      <c r="BK9" s="267"/>
      <c r="BL9" s="267"/>
    </row>
    <row r="10" spans="2:64" s="268" customFormat="1" ht="19" x14ac:dyDescent="0.25">
      <c r="B10" s="277"/>
      <c r="C10" s="277"/>
      <c r="D10" s="277"/>
      <c r="E10" s="277"/>
      <c r="F10" s="277"/>
      <c r="G10" s="278"/>
      <c r="H10" s="278"/>
      <c r="I10" s="278"/>
      <c r="J10" s="277"/>
      <c r="K10" s="277"/>
      <c r="L10" s="278"/>
      <c r="M10" s="278"/>
      <c r="N10" s="278"/>
      <c r="O10" s="277"/>
      <c r="P10" s="278"/>
      <c r="Q10" s="278"/>
      <c r="R10" s="278"/>
      <c r="S10" s="279"/>
      <c r="T10" s="280"/>
      <c r="U10" s="280"/>
      <c r="V10" s="281"/>
      <c r="Z10" s="274"/>
      <c r="AA10" s="282"/>
      <c r="AB10" s="264"/>
      <c r="AC10" s="274"/>
      <c r="AD10" s="274"/>
      <c r="AE10" s="274"/>
      <c r="AG10" s="283"/>
      <c r="AH10" s="283"/>
      <c r="AI10" s="283"/>
      <c r="AJ10" s="263"/>
      <c r="AK10" s="273"/>
      <c r="AL10" s="282"/>
      <c r="AM10" s="263"/>
      <c r="AN10" s="263"/>
      <c r="AO10" s="285"/>
      <c r="AP10" s="285"/>
      <c r="AQ10" s="285"/>
      <c r="AR10" s="276"/>
      <c r="AS10" s="274"/>
      <c r="AT10" s="274"/>
      <c r="AU10" s="274"/>
      <c r="AV10" s="263"/>
      <c r="AW10" s="263"/>
      <c r="AX10" s="286"/>
      <c r="AY10" s="286"/>
      <c r="AZ10" s="273" t="s">
        <v>42</v>
      </c>
      <c r="BA10" s="263"/>
      <c r="BB10" s="1036">
        <v>1</v>
      </c>
      <c r="BC10" s="1040"/>
      <c r="BD10" s="1037"/>
      <c r="BE10" s="287" t="s">
        <v>43</v>
      </c>
      <c r="BF10" s="263"/>
      <c r="BJ10" s="267"/>
      <c r="BK10" s="267"/>
      <c r="BL10" s="267"/>
    </row>
    <row r="11" spans="2:64" s="268" customFormat="1" ht="6" customHeight="1" x14ac:dyDescent="0.25">
      <c r="B11" s="275"/>
      <c r="C11" s="275"/>
      <c r="D11" s="275"/>
      <c r="E11" s="275"/>
      <c r="F11" s="269"/>
      <c r="G11" s="275"/>
      <c r="H11" s="275"/>
      <c r="I11" s="275"/>
      <c r="J11" s="275"/>
      <c r="K11" s="277"/>
      <c r="L11" s="278"/>
      <c r="M11" s="275"/>
      <c r="N11" s="275"/>
      <c r="O11" s="277"/>
      <c r="P11" s="275"/>
      <c r="Q11" s="275"/>
      <c r="R11" s="275"/>
      <c r="S11" s="275"/>
      <c r="T11" s="275"/>
      <c r="U11" s="275"/>
      <c r="V11" s="269"/>
      <c r="Z11" s="263"/>
      <c r="AA11" s="263"/>
      <c r="AB11" s="263"/>
      <c r="AC11" s="263"/>
      <c r="AD11" s="263"/>
      <c r="AE11" s="263"/>
      <c r="AG11" s="274"/>
      <c r="AH11" s="283"/>
      <c r="AI11" s="263"/>
      <c r="AJ11" s="283"/>
      <c r="AK11" s="263"/>
      <c r="AL11" s="263"/>
      <c r="AM11" s="263"/>
      <c r="AN11" s="263"/>
      <c r="AO11" s="275"/>
      <c r="AP11" s="275"/>
      <c r="AQ11" s="277"/>
      <c r="AR11" s="288"/>
      <c r="AS11" s="274"/>
      <c r="AT11" s="274"/>
      <c r="AU11" s="274"/>
      <c r="AV11" s="263"/>
      <c r="AW11" s="263"/>
      <c r="AX11" s="286"/>
      <c r="AY11" s="286"/>
      <c r="AZ11" s="263"/>
      <c r="BA11" s="263"/>
      <c r="BB11" s="274"/>
      <c r="BC11" s="274"/>
      <c r="BD11" s="274"/>
      <c r="BE11" s="287"/>
      <c r="BF11" s="263"/>
      <c r="BJ11" s="267"/>
      <c r="BK11" s="267"/>
      <c r="BL11" s="267"/>
    </row>
    <row r="12" spans="2:64" s="268" customFormat="1" ht="20.25" customHeight="1" x14ac:dyDescent="0.25">
      <c r="B12" s="289"/>
      <c r="C12" s="289"/>
      <c r="D12" s="289"/>
      <c r="E12" s="289"/>
      <c r="F12" s="289"/>
      <c r="G12" s="289"/>
      <c r="H12" s="289"/>
      <c r="I12" s="289"/>
      <c r="J12" s="289"/>
      <c r="K12" s="289"/>
      <c r="L12" s="289"/>
      <c r="M12" s="289"/>
      <c r="N12" s="289"/>
      <c r="O12" s="289"/>
      <c r="P12" s="289"/>
      <c r="Q12" s="289"/>
      <c r="R12" s="289"/>
      <c r="S12" s="289"/>
      <c r="T12" s="289"/>
      <c r="U12" s="289"/>
      <c r="V12" s="289"/>
      <c r="Z12" s="277"/>
      <c r="AA12" s="290"/>
      <c r="AB12" s="290"/>
      <c r="AC12" s="277"/>
      <c r="AD12" s="274"/>
      <c r="AE12" s="274"/>
      <c r="AF12" s="272"/>
      <c r="AG12" s="264"/>
      <c r="AH12" s="283"/>
      <c r="AI12" s="263"/>
      <c r="AJ12" s="283"/>
      <c r="AK12" s="263"/>
      <c r="AL12" s="263"/>
      <c r="AM12" s="263"/>
      <c r="AN12" s="263"/>
      <c r="AO12" s="1041"/>
      <c r="AP12" s="1041"/>
      <c r="AQ12" s="1041"/>
      <c r="AR12" s="276"/>
      <c r="AS12" s="274"/>
      <c r="AT12" s="274"/>
      <c r="AU12" s="274"/>
      <c r="AV12" s="263"/>
      <c r="AW12" s="263"/>
      <c r="AX12" s="286"/>
      <c r="AY12" s="286"/>
      <c r="AZ12" s="263"/>
      <c r="BA12" s="263"/>
      <c r="BB12" s="1036">
        <v>1</v>
      </c>
      <c r="BC12" s="1040"/>
      <c r="BD12" s="1037"/>
      <c r="BE12" s="291" t="s">
        <v>44</v>
      </c>
      <c r="BF12" s="263"/>
      <c r="BJ12" s="267"/>
      <c r="BK12" s="267"/>
      <c r="BL12" s="267"/>
    </row>
    <row r="13" spans="2:64" s="268" customFormat="1" ht="6.75" customHeight="1" x14ac:dyDescent="0.25">
      <c r="B13" s="289"/>
      <c r="C13" s="289"/>
      <c r="D13" s="289"/>
      <c r="E13" s="289"/>
      <c r="F13" s="289"/>
      <c r="G13" s="289"/>
      <c r="H13" s="289"/>
      <c r="I13" s="289"/>
      <c r="J13" s="289"/>
      <c r="K13" s="289"/>
      <c r="L13" s="289"/>
      <c r="M13" s="289"/>
      <c r="N13" s="289"/>
      <c r="O13" s="289"/>
      <c r="P13" s="289"/>
      <c r="Q13" s="289"/>
      <c r="R13" s="289"/>
      <c r="S13" s="289"/>
      <c r="T13" s="289"/>
      <c r="U13" s="289"/>
      <c r="V13" s="289"/>
      <c r="Z13" s="278"/>
      <c r="AA13" s="292"/>
      <c r="AB13" s="292"/>
      <c r="AC13" s="278"/>
      <c r="AD13" s="283"/>
      <c r="AE13" s="283"/>
      <c r="AG13" s="263"/>
      <c r="AH13" s="263"/>
      <c r="AI13" s="263"/>
      <c r="AJ13" s="263"/>
      <c r="AK13" s="263"/>
      <c r="AL13" s="263"/>
      <c r="AM13" s="263"/>
      <c r="AN13" s="263"/>
      <c r="AO13" s="275"/>
      <c r="AP13" s="275"/>
      <c r="AQ13" s="275"/>
      <c r="AR13" s="263"/>
      <c r="AS13" s="274"/>
      <c r="AT13" s="274"/>
      <c r="AU13" s="274"/>
      <c r="AV13" s="263"/>
      <c r="AW13" s="263"/>
      <c r="AX13" s="286"/>
      <c r="AY13" s="286"/>
      <c r="AZ13" s="263"/>
      <c r="BA13" s="263"/>
      <c r="BB13" s="274"/>
      <c r="BC13" s="274"/>
      <c r="BD13" s="274"/>
      <c r="BE13" s="287"/>
      <c r="BF13" s="263"/>
      <c r="BJ13" s="267"/>
      <c r="BK13" s="267"/>
      <c r="BL13" s="267"/>
    </row>
    <row r="14" spans="2:64" s="268" customFormat="1" ht="19" x14ac:dyDescent="0.2">
      <c r="B14" s="289"/>
      <c r="C14" s="289"/>
      <c r="D14" s="289"/>
      <c r="E14" s="289"/>
      <c r="F14" s="289"/>
      <c r="G14" s="289"/>
      <c r="H14" s="289"/>
      <c r="I14" s="289"/>
      <c r="J14" s="289"/>
      <c r="K14" s="289"/>
      <c r="L14" s="289"/>
      <c r="M14" s="289"/>
      <c r="N14" s="289"/>
      <c r="O14" s="289"/>
      <c r="P14" s="289"/>
      <c r="Q14" s="289"/>
      <c r="R14" s="289"/>
      <c r="S14" s="289"/>
      <c r="T14" s="289"/>
      <c r="U14" s="289"/>
      <c r="V14" s="289"/>
      <c r="Z14" s="277"/>
      <c r="AA14" s="290"/>
      <c r="AB14" s="290"/>
      <c r="AC14" s="277"/>
      <c r="AD14" s="274"/>
      <c r="AE14" s="274"/>
      <c r="AG14" s="263"/>
      <c r="AH14" s="263"/>
      <c r="AI14" s="263"/>
      <c r="AJ14" s="263"/>
      <c r="AK14" s="263"/>
      <c r="AL14" s="263"/>
      <c r="AM14" s="263"/>
      <c r="AN14" s="263"/>
      <c r="AO14" s="275"/>
      <c r="AP14" s="275"/>
      <c r="AQ14" s="275"/>
      <c r="AR14" s="263"/>
      <c r="AS14" s="274"/>
      <c r="AT14" s="273" t="s">
        <v>45</v>
      </c>
      <c r="AU14" s="995"/>
      <c r="AV14" s="996"/>
      <c r="AW14" s="997"/>
      <c r="AX14" s="274" t="s">
        <v>46</v>
      </c>
      <c r="AY14" s="995"/>
      <c r="AZ14" s="996"/>
      <c r="BA14" s="997"/>
      <c r="BB14" s="273" t="s">
        <v>47</v>
      </c>
      <c r="BC14" s="998">
        <f>(AY14-AU14)*24</f>
        <v>0</v>
      </c>
      <c r="BD14" s="999"/>
      <c r="BE14" s="264" t="s">
        <v>48</v>
      </c>
      <c r="BF14" s="274"/>
      <c r="BJ14" s="267"/>
      <c r="BK14" s="267"/>
      <c r="BL14" s="267"/>
    </row>
    <row r="15" spans="2:64" s="268" customFormat="1" ht="6.75" customHeight="1" x14ac:dyDescent="0.2">
      <c r="C15" s="284"/>
      <c r="D15" s="284"/>
      <c r="E15" s="284"/>
      <c r="F15" s="284"/>
      <c r="G15" s="263"/>
      <c r="H15" s="263"/>
      <c r="I15" s="273"/>
      <c r="J15" s="274"/>
      <c r="K15" s="283"/>
      <c r="L15" s="263"/>
      <c r="M15" s="263"/>
      <c r="N15" s="274"/>
      <c r="O15" s="263"/>
      <c r="P15" s="263"/>
      <c r="Q15" s="283"/>
      <c r="R15" s="263"/>
      <c r="S15" s="263"/>
      <c r="T15" s="263"/>
      <c r="U15" s="263"/>
      <c r="V15" s="263"/>
      <c r="W15" s="273"/>
      <c r="X15" s="274"/>
      <c r="Y15" s="274"/>
      <c r="Z15" s="264"/>
      <c r="AA15" s="274"/>
      <c r="AB15" s="273"/>
      <c r="AC15" s="274"/>
      <c r="AD15" s="283"/>
      <c r="AE15" s="263"/>
      <c r="AG15" s="272"/>
      <c r="AH15" s="293"/>
      <c r="AJ15" s="293"/>
      <c r="AQ15" s="272"/>
      <c r="AR15" s="272"/>
      <c r="AS15" s="272"/>
      <c r="AT15" s="272"/>
      <c r="AU15" s="272"/>
      <c r="AX15" s="294"/>
      <c r="AY15" s="294"/>
      <c r="BB15" s="272"/>
      <c r="BC15" s="272"/>
      <c r="BD15" s="272"/>
      <c r="BE15" s="295"/>
      <c r="BJ15" s="267"/>
      <c r="BK15" s="267"/>
      <c r="BL15" s="267"/>
    </row>
    <row r="16" spans="2:64" ht="8.5" customHeight="1" thickBot="1" x14ac:dyDescent="0.25">
      <c r="C16" s="292"/>
      <c r="D16" s="292"/>
      <c r="E16" s="292"/>
      <c r="F16" s="292"/>
      <c r="G16" s="292"/>
      <c r="X16" s="292"/>
      <c r="AN16" s="292"/>
      <c r="BE16" s="296"/>
      <c r="BF16" s="296"/>
      <c r="BG16" s="296"/>
    </row>
    <row r="17" spans="2:58" ht="20.25" customHeight="1" x14ac:dyDescent="0.2">
      <c r="B17" s="1000" t="s">
        <v>49</v>
      </c>
      <c r="C17" s="1003" t="s">
        <v>50</v>
      </c>
      <c r="D17" s="1004"/>
      <c r="E17" s="1005"/>
      <c r="F17" s="297"/>
      <c r="G17" s="1012" t="s">
        <v>51</v>
      </c>
      <c r="H17" s="1015" t="s">
        <v>52</v>
      </c>
      <c r="I17" s="1004"/>
      <c r="J17" s="1004"/>
      <c r="K17" s="1005"/>
      <c r="L17" s="1015" t="s">
        <v>53</v>
      </c>
      <c r="M17" s="1004"/>
      <c r="N17" s="1004"/>
      <c r="O17" s="1018"/>
      <c r="P17" s="1021"/>
      <c r="Q17" s="1022"/>
      <c r="R17" s="1023"/>
      <c r="S17" s="1030" t="s">
        <v>54</v>
      </c>
      <c r="T17" s="1031"/>
      <c r="U17" s="1031"/>
      <c r="V17" s="1031"/>
      <c r="W17" s="1031"/>
      <c r="X17" s="1031"/>
      <c r="Y17" s="1031"/>
      <c r="Z17" s="1031"/>
      <c r="AA17" s="1031"/>
      <c r="AB17" s="1031"/>
      <c r="AC17" s="1031"/>
      <c r="AD17" s="1031"/>
      <c r="AE17" s="1031"/>
      <c r="AF17" s="1031"/>
      <c r="AG17" s="1031"/>
      <c r="AH17" s="1031"/>
      <c r="AI17" s="1031"/>
      <c r="AJ17" s="1031"/>
      <c r="AK17" s="1031"/>
      <c r="AL17" s="1031"/>
      <c r="AM17" s="1031"/>
      <c r="AN17" s="1031"/>
      <c r="AO17" s="1031"/>
      <c r="AP17" s="1031"/>
      <c r="AQ17" s="1031"/>
      <c r="AR17" s="1031"/>
      <c r="AS17" s="1031"/>
      <c r="AT17" s="1031"/>
      <c r="AU17" s="1031"/>
      <c r="AV17" s="1031"/>
      <c r="AW17" s="1032"/>
      <c r="AX17" s="963" t="str">
        <f>IF(BB3="４週","(11) 1～4週目の勤務時間数合計","(11) 1か月の勤務時間数   合計")</f>
        <v>(11) 1～4週目の勤務時間数合計</v>
      </c>
      <c r="AY17" s="964"/>
      <c r="AZ17" s="969" t="s">
        <v>55</v>
      </c>
      <c r="BA17" s="970"/>
      <c r="BB17" s="975" t="s">
        <v>56</v>
      </c>
      <c r="BC17" s="848"/>
      <c r="BD17" s="848"/>
      <c r="BE17" s="848"/>
      <c r="BF17" s="976"/>
    </row>
    <row r="18" spans="2:58" ht="20.25" customHeight="1" x14ac:dyDescent="0.2">
      <c r="B18" s="1001"/>
      <c r="C18" s="1006"/>
      <c r="D18" s="1007"/>
      <c r="E18" s="1008"/>
      <c r="F18" s="298"/>
      <c r="G18" s="1013"/>
      <c r="H18" s="1016"/>
      <c r="I18" s="1007"/>
      <c r="J18" s="1007"/>
      <c r="K18" s="1008"/>
      <c r="L18" s="1016"/>
      <c r="M18" s="1007"/>
      <c r="N18" s="1007"/>
      <c r="O18" s="1019"/>
      <c r="P18" s="1024"/>
      <c r="Q18" s="1025"/>
      <c r="R18" s="1026"/>
      <c r="S18" s="982" t="s">
        <v>57</v>
      </c>
      <c r="T18" s="983"/>
      <c r="U18" s="983"/>
      <c r="V18" s="983"/>
      <c r="W18" s="983"/>
      <c r="X18" s="983"/>
      <c r="Y18" s="984"/>
      <c r="Z18" s="982" t="s">
        <v>58</v>
      </c>
      <c r="AA18" s="983"/>
      <c r="AB18" s="983"/>
      <c r="AC18" s="983"/>
      <c r="AD18" s="983"/>
      <c r="AE18" s="983"/>
      <c r="AF18" s="984"/>
      <c r="AG18" s="982" t="s">
        <v>59</v>
      </c>
      <c r="AH18" s="983"/>
      <c r="AI18" s="983"/>
      <c r="AJ18" s="983"/>
      <c r="AK18" s="983"/>
      <c r="AL18" s="983"/>
      <c r="AM18" s="984"/>
      <c r="AN18" s="982" t="s">
        <v>60</v>
      </c>
      <c r="AO18" s="983"/>
      <c r="AP18" s="983"/>
      <c r="AQ18" s="983"/>
      <c r="AR18" s="983"/>
      <c r="AS18" s="983"/>
      <c r="AT18" s="984"/>
      <c r="AU18" s="985" t="s">
        <v>61</v>
      </c>
      <c r="AV18" s="986"/>
      <c r="AW18" s="987"/>
      <c r="AX18" s="965"/>
      <c r="AY18" s="966"/>
      <c r="AZ18" s="971"/>
      <c r="BA18" s="972"/>
      <c r="BB18" s="977"/>
      <c r="BC18" s="850"/>
      <c r="BD18" s="850"/>
      <c r="BE18" s="850"/>
      <c r="BF18" s="978"/>
    </row>
    <row r="19" spans="2:58" ht="20.25" customHeight="1" x14ac:dyDescent="0.2">
      <c r="B19" s="1001"/>
      <c r="C19" s="1006"/>
      <c r="D19" s="1007"/>
      <c r="E19" s="1008"/>
      <c r="F19" s="298"/>
      <c r="G19" s="1013"/>
      <c r="H19" s="1016"/>
      <c r="I19" s="1007"/>
      <c r="J19" s="1007"/>
      <c r="K19" s="1008"/>
      <c r="L19" s="1016"/>
      <c r="M19" s="1007"/>
      <c r="N19" s="1007"/>
      <c r="O19" s="1019"/>
      <c r="P19" s="1024"/>
      <c r="Q19" s="1025"/>
      <c r="R19" s="1026"/>
      <c r="S19" s="299">
        <v>1</v>
      </c>
      <c r="T19" s="300">
        <v>2</v>
      </c>
      <c r="U19" s="300">
        <v>3</v>
      </c>
      <c r="V19" s="300">
        <v>4</v>
      </c>
      <c r="W19" s="300">
        <v>5</v>
      </c>
      <c r="X19" s="300">
        <v>6</v>
      </c>
      <c r="Y19" s="301">
        <v>7</v>
      </c>
      <c r="Z19" s="299">
        <v>8</v>
      </c>
      <c r="AA19" s="300">
        <v>9</v>
      </c>
      <c r="AB19" s="300">
        <v>10</v>
      </c>
      <c r="AC19" s="300">
        <v>11</v>
      </c>
      <c r="AD19" s="300">
        <v>12</v>
      </c>
      <c r="AE19" s="300">
        <v>13</v>
      </c>
      <c r="AF19" s="301">
        <v>14</v>
      </c>
      <c r="AG19" s="302">
        <v>15</v>
      </c>
      <c r="AH19" s="300">
        <v>16</v>
      </c>
      <c r="AI19" s="300">
        <v>17</v>
      </c>
      <c r="AJ19" s="300">
        <v>18</v>
      </c>
      <c r="AK19" s="300">
        <v>19</v>
      </c>
      <c r="AL19" s="300">
        <v>20</v>
      </c>
      <c r="AM19" s="301">
        <v>21</v>
      </c>
      <c r="AN19" s="299">
        <v>22</v>
      </c>
      <c r="AO19" s="300">
        <v>23</v>
      </c>
      <c r="AP19" s="300">
        <v>24</v>
      </c>
      <c r="AQ19" s="300">
        <v>25</v>
      </c>
      <c r="AR19" s="300">
        <v>26</v>
      </c>
      <c r="AS19" s="300">
        <v>27</v>
      </c>
      <c r="AT19" s="301">
        <v>28</v>
      </c>
      <c r="AU19" s="299" t="str">
        <f>IF($BB$3="暦月",IF(DAY(DATE($AC$2,$AG$2,29))=29,29,""),"")</f>
        <v/>
      </c>
      <c r="AV19" s="300" t="str">
        <f>IF($BB$3="暦月",IF(DAY(DATE($AC$2,$AG$2,30))=30,30,""),"")</f>
        <v/>
      </c>
      <c r="AW19" s="301" t="str">
        <f>IF($BB$3="暦月",IF(DAY(DATE($AC$2,$AG$2,31))=31,31,""),"")</f>
        <v/>
      </c>
      <c r="AX19" s="965"/>
      <c r="AY19" s="966"/>
      <c r="AZ19" s="971"/>
      <c r="BA19" s="972"/>
      <c r="BB19" s="977"/>
      <c r="BC19" s="850"/>
      <c r="BD19" s="850"/>
      <c r="BE19" s="850"/>
      <c r="BF19" s="978"/>
    </row>
    <row r="20" spans="2:58" ht="20.25" hidden="1" customHeight="1" x14ac:dyDescent="0.2">
      <c r="B20" s="1001"/>
      <c r="C20" s="1006"/>
      <c r="D20" s="1007"/>
      <c r="E20" s="1008"/>
      <c r="F20" s="298"/>
      <c r="G20" s="1013"/>
      <c r="H20" s="1016"/>
      <c r="I20" s="1007"/>
      <c r="J20" s="1007"/>
      <c r="K20" s="1008"/>
      <c r="L20" s="1016"/>
      <c r="M20" s="1007"/>
      <c r="N20" s="1007"/>
      <c r="O20" s="1019"/>
      <c r="P20" s="1024"/>
      <c r="Q20" s="1025"/>
      <c r="R20" s="1026"/>
      <c r="S20" s="299">
        <f>WEEKDAY(DATE($AC$2,$AG$2,1))</f>
        <v>3</v>
      </c>
      <c r="T20" s="300">
        <f>WEEKDAY(DATE($AC$2,$AG$2,2))</f>
        <v>4</v>
      </c>
      <c r="U20" s="300">
        <f>WEEKDAY(DATE($AC$2,$AG$2,3))</f>
        <v>5</v>
      </c>
      <c r="V20" s="300">
        <f>WEEKDAY(DATE($AC$2,$AG$2,4))</f>
        <v>6</v>
      </c>
      <c r="W20" s="300">
        <f>WEEKDAY(DATE($AC$2,$AG$2,5))</f>
        <v>7</v>
      </c>
      <c r="X20" s="300">
        <f>WEEKDAY(DATE($AC$2,$AG$2,6))</f>
        <v>1</v>
      </c>
      <c r="Y20" s="301">
        <f>WEEKDAY(DATE($AC$2,$AG$2,7))</f>
        <v>2</v>
      </c>
      <c r="Z20" s="299">
        <f>WEEKDAY(DATE($AC$2,$AG$2,8))</f>
        <v>3</v>
      </c>
      <c r="AA20" s="300">
        <f>WEEKDAY(DATE($AC$2,$AG$2,9))</f>
        <v>4</v>
      </c>
      <c r="AB20" s="300">
        <f>WEEKDAY(DATE($AC$2,$AG$2,10))</f>
        <v>5</v>
      </c>
      <c r="AC20" s="300">
        <f>WEEKDAY(DATE($AC$2,$AG$2,11))</f>
        <v>6</v>
      </c>
      <c r="AD20" s="300">
        <f>WEEKDAY(DATE($AC$2,$AG$2,12))</f>
        <v>7</v>
      </c>
      <c r="AE20" s="300">
        <f>WEEKDAY(DATE($AC$2,$AG$2,13))</f>
        <v>1</v>
      </c>
      <c r="AF20" s="301">
        <f>WEEKDAY(DATE($AC$2,$AG$2,14))</f>
        <v>2</v>
      </c>
      <c r="AG20" s="299">
        <f>WEEKDAY(DATE($AC$2,$AG$2,15))</f>
        <v>3</v>
      </c>
      <c r="AH20" s="300">
        <f>WEEKDAY(DATE($AC$2,$AG$2,16))</f>
        <v>4</v>
      </c>
      <c r="AI20" s="300">
        <f>WEEKDAY(DATE($AC$2,$AG$2,17))</f>
        <v>5</v>
      </c>
      <c r="AJ20" s="300">
        <f>WEEKDAY(DATE($AC$2,$AG$2,18))</f>
        <v>6</v>
      </c>
      <c r="AK20" s="300">
        <f>WEEKDAY(DATE($AC$2,$AG$2,19))</f>
        <v>7</v>
      </c>
      <c r="AL20" s="300">
        <f>WEEKDAY(DATE($AC$2,$AG$2,20))</f>
        <v>1</v>
      </c>
      <c r="AM20" s="301">
        <f>WEEKDAY(DATE($AC$2,$AG$2,21))</f>
        <v>2</v>
      </c>
      <c r="AN20" s="299">
        <f>WEEKDAY(DATE($AC$2,$AG$2,22))</f>
        <v>3</v>
      </c>
      <c r="AO20" s="300">
        <f>WEEKDAY(DATE($AC$2,$AG$2,23))</f>
        <v>4</v>
      </c>
      <c r="AP20" s="300">
        <f>WEEKDAY(DATE($AC$2,$AG$2,24))</f>
        <v>5</v>
      </c>
      <c r="AQ20" s="300">
        <f>WEEKDAY(DATE($AC$2,$AG$2,25))</f>
        <v>6</v>
      </c>
      <c r="AR20" s="300">
        <f>WEEKDAY(DATE($AC$2,$AG$2,26))</f>
        <v>7</v>
      </c>
      <c r="AS20" s="300">
        <f>WEEKDAY(DATE($AC$2,$AG$2,27))</f>
        <v>1</v>
      </c>
      <c r="AT20" s="301">
        <f>WEEKDAY(DATE($AC$2,$AG$2,28))</f>
        <v>2</v>
      </c>
      <c r="AU20" s="299">
        <f>IF(AU19=29,WEEKDAY(DATE($AC$2,$AG$2,29)),0)</f>
        <v>0</v>
      </c>
      <c r="AV20" s="300">
        <f>IF(AV19=30,WEEKDAY(DATE($AC$2,$AG$2,30)),0)</f>
        <v>0</v>
      </c>
      <c r="AW20" s="301">
        <f>IF(AW19=31,WEEKDAY(DATE($AC$2,$AG$2,31)),0)</f>
        <v>0</v>
      </c>
      <c r="AX20" s="965"/>
      <c r="AY20" s="966"/>
      <c r="AZ20" s="971"/>
      <c r="BA20" s="972"/>
      <c r="BB20" s="977"/>
      <c r="BC20" s="850"/>
      <c r="BD20" s="850"/>
      <c r="BE20" s="850"/>
      <c r="BF20" s="978"/>
    </row>
    <row r="21" spans="2:58" ht="22.5" customHeight="1" thickBot="1" x14ac:dyDescent="0.25">
      <c r="B21" s="1002"/>
      <c r="C21" s="1009"/>
      <c r="D21" s="1010"/>
      <c r="E21" s="1011"/>
      <c r="F21" s="303"/>
      <c r="G21" s="1014"/>
      <c r="H21" s="1017"/>
      <c r="I21" s="1010"/>
      <c r="J21" s="1010"/>
      <c r="K21" s="1011"/>
      <c r="L21" s="1017"/>
      <c r="M21" s="1010"/>
      <c r="N21" s="1010"/>
      <c r="O21" s="1020"/>
      <c r="P21" s="1027"/>
      <c r="Q21" s="1028"/>
      <c r="R21" s="1029"/>
      <c r="S21" s="304" t="str">
        <f>IF(S20=1,"日",IF(S20=2,"月",IF(S20=3,"火",IF(S20=4,"水",IF(S20=5,"木",IF(S20=6,"金","土"))))))</f>
        <v>火</v>
      </c>
      <c r="T21" s="305" t="str">
        <f t="shared" ref="T21:AT21" si="0">IF(T20=1,"日",IF(T20=2,"月",IF(T20=3,"火",IF(T20=4,"水",IF(T20=5,"木",IF(T20=6,"金","土"))))))</f>
        <v>水</v>
      </c>
      <c r="U21" s="305" t="str">
        <f t="shared" si="0"/>
        <v>木</v>
      </c>
      <c r="V21" s="305" t="str">
        <f t="shared" si="0"/>
        <v>金</v>
      </c>
      <c r="W21" s="305" t="str">
        <f t="shared" si="0"/>
        <v>土</v>
      </c>
      <c r="X21" s="305" t="str">
        <f t="shared" si="0"/>
        <v>日</v>
      </c>
      <c r="Y21" s="306" t="str">
        <f t="shared" si="0"/>
        <v>月</v>
      </c>
      <c r="Z21" s="304" t="str">
        <f>IF(Z20=1,"日",IF(Z20=2,"月",IF(Z20=3,"火",IF(Z20=4,"水",IF(Z20=5,"木",IF(Z20=6,"金","土"))))))</f>
        <v>火</v>
      </c>
      <c r="AA21" s="305" t="str">
        <f t="shared" si="0"/>
        <v>水</v>
      </c>
      <c r="AB21" s="305" t="str">
        <f t="shared" si="0"/>
        <v>木</v>
      </c>
      <c r="AC21" s="305" t="str">
        <f t="shared" si="0"/>
        <v>金</v>
      </c>
      <c r="AD21" s="305" t="str">
        <f t="shared" si="0"/>
        <v>土</v>
      </c>
      <c r="AE21" s="305" t="str">
        <f t="shared" si="0"/>
        <v>日</v>
      </c>
      <c r="AF21" s="306" t="str">
        <f t="shared" si="0"/>
        <v>月</v>
      </c>
      <c r="AG21" s="304" t="str">
        <f>IF(AG20=1,"日",IF(AG20=2,"月",IF(AG20=3,"火",IF(AG20=4,"水",IF(AG20=5,"木",IF(AG20=6,"金","土"))))))</f>
        <v>火</v>
      </c>
      <c r="AH21" s="305" t="str">
        <f t="shared" si="0"/>
        <v>水</v>
      </c>
      <c r="AI21" s="305" t="str">
        <f t="shared" si="0"/>
        <v>木</v>
      </c>
      <c r="AJ21" s="305" t="str">
        <f t="shared" si="0"/>
        <v>金</v>
      </c>
      <c r="AK21" s="305" t="str">
        <f t="shared" si="0"/>
        <v>土</v>
      </c>
      <c r="AL21" s="305" t="str">
        <f t="shared" si="0"/>
        <v>日</v>
      </c>
      <c r="AM21" s="306" t="str">
        <f t="shared" si="0"/>
        <v>月</v>
      </c>
      <c r="AN21" s="304" t="str">
        <f>IF(AN20=1,"日",IF(AN20=2,"月",IF(AN20=3,"火",IF(AN20=4,"水",IF(AN20=5,"木",IF(AN20=6,"金","土"))))))</f>
        <v>火</v>
      </c>
      <c r="AO21" s="305" t="str">
        <f t="shared" si="0"/>
        <v>水</v>
      </c>
      <c r="AP21" s="305" t="str">
        <f t="shared" si="0"/>
        <v>木</v>
      </c>
      <c r="AQ21" s="305" t="str">
        <f t="shared" si="0"/>
        <v>金</v>
      </c>
      <c r="AR21" s="305" t="str">
        <f t="shared" si="0"/>
        <v>土</v>
      </c>
      <c r="AS21" s="305" t="str">
        <f t="shared" si="0"/>
        <v>日</v>
      </c>
      <c r="AT21" s="306" t="str">
        <f t="shared" si="0"/>
        <v>月</v>
      </c>
      <c r="AU21" s="305" t="str">
        <f>IF(AU20=1,"日",IF(AU20=2,"月",IF(AU20=3,"火",IF(AU20=4,"水",IF(AU20=5,"木",IF(AU20=6,"金",IF(AU20=0,"","土")))))))</f>
        <v/>
      </c>
      <c r="AV21" s="305" t="str">
        <f>IF(AV20=1,"日",IF(AV20=2,"月",IF(AV20=3,"火",IF(AV20=4,"水",IF(AV20=5,"木",IF(AV20=6,"金",IF(AV20=0,"","土")))))))</f>
        <v/>
      </c>
      <c r="AW21" s="305" t="str">
        <f>IF(AW20=1,"日",IF(AW20=2,"月",IF(AW20=3,"火",IF(AW20=4,"水",IF(AW20=5,"木",IF(AW20=6,"金",IF(AW20=0,"","土")))))))</f>
        <v/>
      </c>
      <c r="AX21" s="967"/>
      <c r="AY21" s="968"/>
      <c r="AZ21" s="973"/>
      <c r="BA21" s="974"/>
      <c r="BB21" s="979"/>
      <c r="BC21" s="980"/>
      <c r="BD21" s="980"/>
      <c r="BE21" s="980"/>
      <c r="BF21" s="981"/>
    </row>
    <row r="22" spans="2:58" ht="20.25" customHeight="1" x14ac:dyDescent="0.2">
      <c r="B22" s="949">
        <v>1</v>
      </c>
      <c r="C22" s="950"/>
      <c r="D22" s="951"/>
      <c r="E22" s="952"/>
      <c r="F22" s="307"/>
      <c r="G22" s="953"/>
      <c r="H22" s="954"/>
      <c r="I22" s="955"/>
      <c r="J22" s="955"/>
      <c r="K22" s="956"/>
      <c r="L22" s="957"/>
      <c r="M22" s="958"/>
      <c r="N22" s="958"/>
      <c r="O22" s="959"/>
      <c r="P22" s="960" t="s">
        <v>62</v>
      </c>
      <c r="Q22" s="961"/>
      <c r="R22" s="962"/>
      <c r="S22" s="308"/>
      <c r="T22" s="309"/>
      <c r="U22" s="309"/>
      <c r="V22" s="309"/>
      <c r="W22" s="309"/>
      <c r="X22" s="309"/>
      <c r="Y22" s="310"/>
      <c r="Z22" s="308"/>
      <c r="AA22" s="309"/>
      <c r="AB22" s="309"/>
      <c r="AC22" s="309"/>
      <c r="AD22" s="309"/>
      <c r="AE22" s="309"/>
      <c r="AF22" s="310"/>
      <c r="AG22" s="308"/>
      <c r="AH22" s="309"/>
      <c r="AI22" s="309"/>
      <c r="AJ22" s="309"/>
      <c r="AK22" s="309"/>
      <c r="AL22" s="309"/>
      <c r="AM22" s="310"/>
      <c r="AN22" s="308"/>
      <c r="AO22" s="309"/>
      <c r="AP22" s="309"/>
      <c r="AQ22" s="309"/>
      <c r="AR22" s="309"/>
      <c r="AS22" s="309"/>
      <c r="AT22" s="310"/>
      <c r="AU22" s="308"/>
      <c r="AV22" s="309"/>
      <c r="AW22" s="309"/>
      <c r="AX22" s="988"/>
      <c r="AY22" s="989"/>
      <c r="AZ22" s="990"/>
      <c r="BA22" s="991"/>
      <c r="BB22" s="992"/>
      <c r="BC22" s="993"/>
      <c r="BD22" s="993"/>
      <c r="BE22" s="993"/>
      <c r="BF22" s="994"/>
    </row>
    <row r="23" spans="2:58" ht="20.25" customHeight="1" x14ac:dyDescent="0.2">
      <c r="B23" s="932"/>
      <c r="C23" s="937"/>
      <c r="D23" s="938"/>
      <c r="E23" s="939"/>
      <c r="F23" s="311"/>
      <c r="G23" s="866"/>
      <c r="H23" s="868"/>
      <c r="I23" s="869"/>
      <c r="J23" s="869"/>
      <c r="K23" s="870"/>
      <c r="L23" s="874"/>
      <c r="M23" s="875"/>
      <c r="N23" s="875"/>
      <c r="O23" s="876"/>
      <c r="P23" s="901" t="s">
        <v>63</v>
      </c>
      <c r="Q23" s="902"/>
      <c r="R23" s="903"/>
      <c r="S23" s="312" t="str">
        <f>IF(S22="","",VLOOKUP(S22,'1-2シフト記号表（勤務時間帯）'!$C$6:$K$35,9,FALSE))</f>
        <v/>
      </c>
      <c r="T23" s="313" t="str">
        <f>IF(T22="","",VLOOKUP(T22,'1-2シフト記号表（勤務時間帯）'!$C$6:$K$35,9,FALSE))</f>
        <v/>
      </c>
      <c r="U23" s="313" t="str">
        <f>IF(U22="","",VLOOKUP(U22,'1-2シフト記号表（勤務時間帯）'!$C$6:$K$35,9,FALSE))</f>
        <v/>
      </c>
      <c r="V23" s="313" t="str">
        <f>IF(V22="","",VLOOKUP(V22,'1-2シフト記号表（勤務時間帯）'!$C$6:$K$35,9,FALSE))</f>
        <v/>
      </c>
      <c r="W23" s="313" t="str">
        <f>IF(W22="","",VLOOKUP(W22,'1-2シフト記号表（勤務時間帯）'!$C$6:$K$35,9,FALSE))</f>
        <v/>
      </c>
      <c r="X23" s="313" t="str">
        <f>IF(X22="","",VLOOKUP(X22,'1-2シフト記号表（勤務時間帯）'!$C$6:$K$35,9,FALSE))</f>
        <v/>
      </c>
      <c r="Y23" s="314" t="str">
        <f>IF(Y22="","",VLOOKUP(Y22,'1-2シフト記号表（勤務時間帯）'!$C$6:$K$35,9,FALSE))</f>
        <v/>
      </c>
      <c r="Z23" s="312" t="str">
        <f>IF(Z22="","",VLOOKUP(Z22,'1-2シフト記号表（勤務時間帯）'!$C$6:$K$35,9,FALSE))</f>
        <v/>
      </c>
      <c r="AA23" s="313" t="str">
        <f>IF(AA22="","",VLOOKUP(AA22,'1-2シフト記号表（勤務時間帯）'!$C$6:$K$35,9,FALSE))</f>
        <v/>
      </c>
      <c r="AB23" s="313" t="str">
        <f>IF(AB22="","",VLOOKUP(AB22,'1-2シフト記号表（勤務時間帯）'!$C$6:$K$35,9,FALSE))</f>
        <v/>
      </c>
      <c r="AC23" s="313" t="str">
        <f>IF(AC22="","",VLOOKUP(AC22,'1-2シフト記号表（勤務時間帯）'!$C$6:$K$35,9,FALSE))</f>
        <v/>
      </c>
      <c r="AD23" s="313" t="str">
        <f>IF(AD22="","",VLOOKUP(AD22,'1-2シフト記号表（勤務時間帯）'!$C$6:$K$35,9,FALSE))</f>
        <v/>
      </c>
      <c r="AE23" s="313" t="str">
        <f>IF(AE22="","",VLOOKUP(AE22,'1-2シフト記号表（勤務時間帯）'!$C$6:$K$35,9,FALSE))</f>
        <v/>
      </c>
      <c r="AF23" s="314" t="str">
        <f>IF(AF22="","",VLOOKUP(AF22,'1-2シフト記号表（勤務時間帯）'!$C$6:$K$35,9,FALSE))</f>
        <v/>
      </c>
      <c r="AG23" s="312" t="str">
        <f>IF(AG22="","",VLOOKUP(AG22,'1-2シフト記号表（勤務時間帯）'!$C$6:$K$35,9,FALSE))</f>
        <v/>
      </c>
      <c r="AH23" s="313" t="str">
        <f>IF(AH22="","",VLOOKUP(AH22,'1-2シフト記号表（勤務時間帯）'!$C$6:$K$35,9,FALSE))</f>
        <v/>
      </c>
      <c r="AI23" s="313" t="str">
        <f>IF(AI22="","",VLOOKUP(AI22,'1-2シフト記号表（勤務時間帯）'!$C$6:$K$35,9,FALSE))</f>
        <v/>
      </c>
      <c r="AJ23" s="313" t="str">
        <f>IF(AJ22="","",VLOOKUP(AJ22,'1-2シフト記号表（勤務時間帯）'!$C$6:$K$35,9,FALSE))</f>
        <v/>
      </c>
      <c r="AK23" s="313" t="str">
        <f>IF(AK22="","",VLOOKUP(AK22,'1-2シフト記号表（勤務時間帯）'!$C$6:$K$35,9,FALSE))</f>
        <v/>
      </c>
      <c r="AL23" s="313" t="str">
        <f>IF(AL22="","",VLOOKUP(AL22,'1-2シフト記号表（勤務時間帯）'!$C$6:$K$35,9,FALSE))</f>
        <v/>
      </c>
      <c r="AM23" s="314" t="str">
        <f>IF(AM22="","",VLOOKUP(AM22,'1-2シフト記号表（勤務時間帯）'!$C$6:$K$35,9,FALSE))</f>
        <v/>
      </c>
      <c r="AN23" s="312" t="str">
        <f>IF(AN22="","",VLOOKUP(AN22,'1-2シフト記号表（勤務時間帯）'!$C$6:$K$35,9,FALSE))</f>
        <v/>
      </c>
      <c r="AO23" s="313" t="str">
        <f>IF(AO22="","",VLOOKUP(AO22,'1-2シフト記号表（勤務時間帯）'!$C$6:$K$35,9,FALSE))</f>
        <v/>
      </c>
      <c r="AP23" s="313" t="str">
        <f>IF(AP22="","",VLOOKUP(AP22,'1-2シフト記号表（勤務時間帯）'!$C$6:$K$35,9,FALSE))</f>
        <v/>
      </c>
      <c r="AQ23" s="313" t="str">
        <f>IF(AQ22="","",VLOOKUP(AQ22,'1-2シフト記号表（勤務時間帯）'!$C$6:$K$35,9,FALSE))</f>
        <v/>
      </c>
      <c r="AR23" s="313" t="str">
        <f>IF(AR22="","",VLOOKUP(AR22,'1-2シフト記号表（勤務時間帯）'!$C$6:$K$35,9,FALSE))</f>
        <v/>
      </c>
      <c r="AS23" s="313" t="str">
        <f>IF(AS22="","",VLOOKUP(AS22,'1-2シフト記号表（勤務時間帯）'!$C$6:$K$35,9,FALSE))</f>
        <v/>
      </c>
      <c r="AT23" s="314" t="str">
        <f>IF(AT22="","",VLOOKUP(AT22,'1-2シフト記号表（勤務時間帯）'!$C$6:$K$35,9,FALSE))</f>
        <v/>
      </c>
      <c r="AU23" s="312" t="str">
        <f>IF(AU22="","",VLOOKUP(AU22,'1-2シフト記号表（勤務時間帯）'!$C$6:$K$35,9,FALSE))</f>
        <v/>
      </c>
      <c r="AV23" s="313" t="str">
        <f>IF(AV22="","",VLOOKUP(AV22,'1-2シフト記号表（勤務時間帯）'!$C$6:$K$35,9,FALSE))</f>
        <v/>
      </c>
      <c r="AW23" s="313" t="str">
        <f>IF(AW22="","",VLOOKUP(AW22,'1-2シフト記号表（勤務時間帯）'!$C$6:$K$35,9,FALSE))</f>
        <v/>
      </c>
      <c r="AX23" s="904">
        <f>IF($BB$3="４週",SUM(S23:AT23),IF($BB$3="暦月",SUM(S23:AW23),""))</f>
        <v>0</v>
      </c>
      <c r="AY23" s="905"/>
      <c r="AZ23" s="906">
        <f>IF($BB$3="４週",AX23/4,IF($BB$3="暦月",'1-1勤務表'!AX23/('1-1勤務表'!$BB$8/7),""))</f>
        <v>0</v>
      </c>
      <c r="BA23" s="907"/>
      <c r="BB23" s="923"/>
      <c r="BC23" s="924"/>
      <c r="BD23" s="924"/>
      <c r="BE23" s="924"/>
      <c r="BF23" s="925"/>
    </row>
    <row r="24" spans="2:58" ht="20.25" customHeight="1" x14ac:dyDescent="0.2">
      <c r="B24" s="932"/>
      <c r="C24" s="940"/>
      <c r="D24" s="941"/>
      <c r="E24" s="942"/>
      <c r="F24" s="315"/>
      <c r="G24" s="866"/>
      <c r="H24" s="868"/>
      <c r="I24" s="869"/>
      <c r="J24" s="869"/>
      <c r="K24" s="870"/>
      <c r="L24" s="874"/>
      <c r="M24" s="875"/>
      <c r="N24" s="875"/>
      <c r="O24" s="876"/>
      <c r="P24" s="929" t="s">
        <v>64</v>
      </c>
      <c r="Q24" s="930"/>
      <c r="R24" s="931"/>
      <c r="S24" s="316" t="str">
        <f>IF(S22="","",VLOOKUP(S22,'1-2シフト記号表（勤務時間帯）'!$C$6:$U$35,19,FALSE))</f>
        <v/>
      </c>
      <c r="T24" s="317" t="str">
        <f>IF(T22="","",VLOOKUP(T22,'1-2シフト記号表（勤務時間帯）'!$C$6:$U$35,19,FALSE))</f>
        <v/>
      </c>
      <c r="U24" s="317" t="str">
        <f>IF(U22="","",VLOOKUP(U22,'1-2シフト記号表（勤務時間帯）'!$C$6:$U$35,19,FALSE))</f>
        <v/>
      </c>
      <c r="V24" s="317" t="str">
        <f>IF(V22="","",VLOOKUP(V22,'1-2シフト記号表（勤務時間帯）'!$C$6:$U$35,19,FALSE))</f>
        <v/>
      </c>
      <c r="W24" s="317" t="str">
        <f>IF(W22="","",VLOOKUP(W22,'1-2シフト記号表（勤務時間帯）'!$C$6:$U$35,19,FALSE))</f>
        <v/>
      </c>
      <c r="X24" s="317" t="str">
        <f>IF(X22="","",VLOOKUP(X22,'1-2シフト記号表（勤務時間帯）'!$C$6:$U$35,19,FALSE))</f>
        <v/>
      </c>
      <c r="Y24" s="318" t="str">
        <f>IF(Y22="","",VLOOKUP(Y22,'1-2シフト記号表（勤務時間帯）'!$C$6:$U$35,19,FALSE))</f>
        <v/>
      </c>
      <c r="Z24" s="316" t="str">
        <f>IF(Z22="","",VLOOKUP(Z22,'1-2シフト記号表（勤務時間帯）'!$C$6:$U$35,19,FALSE))</f>
        <v/>
      </c>
      <c r="AA24" s="317" t="str">
        <f>IF(AA22="","",VLOOKUP(AA22,'1-2シフト記号表（勤務時間帯）'!$C$6:$U$35,19,FALSE))</f>
        <v/>
      </c>
      <c r="AB24" s="317" t="str">
        <f>IF(AB22="","",VLOOKUP(AB22,'1-2シフト記号表（勤務時間帯）'!$C$6:$U$35,19,FALSE))</f>
        <v/>
      </c>
      <c r="AC24" s="317" t="str">
        <f>IF(AC22="","",VLOOKUP(AC22,'1-2シフト記号表（勤務時間帯）'!$C$6:$U$35,19,FALSE))</f>
        <v/>
      </c>
      <c r="AD24" s="317" t="str">
        <f>IF(AD22="","",VLOOKUP(AD22,'1-2シフト記号表（勤務時間帯）'!$C$6:$U$35,19,FALSE))</f>
        <v/>
      </c>
      <c r="AE24" s="317" t="str">
        <f>IF(AE22="","",VLOOKUP(AE22,'1-2シフト記号表（勤務時間帯）'!$C$6:$U$35,19,FALSE))</f>
        <v/>
      </c>
      <c r="AF24" s="318" t="str">
        <f>IF(AF22="","",VLOOKUP(AF22,'1-2シフト記号表（勤務時間帯）'!$C$6:$U$35,19,FALSE))</f>
        <v/>
      </c>
      <c r="AG24" s="316" t="str">
        <f>IF(AG22="","",VLOOKUP(AG22,'1-2シフト記号表（勤務時間帯）'!$C$6:$U$35,19,FALSE))</f>
        <v/>
      </c>
      <c r="AH24" s="317" t="str">
        <f>IF(AH22="","",VLOOKUP(AH22,'1-2シフト記号表（勤務時間帯）'!$C$6:$U$35,19,FALSE))</f>
        <v/>
      </c>
      <c r="AI24" s="317" t="str">
        <f>IF(AI22="","",VLOOKUP(AI22,'1-2シフト記号表（勤務時間帯）'!$C$6:$U$35,19,FALSE))</f>
        <v/>
      </c>
      <c r="AJ24" s="317" t="str">
        <f>IF(AJ22="","",VLOOKUP(AJ22,'1-2シフト記号表（勤務時間帯）'!$C$6:$U$35,19,FALSE))</f>
        <v/>
      </c>
      <c r="AK24" s="317" t="str">
        <f>IF(AK22="","",VLOOKUP(AK22,'1-2シフト記号表（勤務時間帯）'!$C$6:$U$35,19,FALSE))</f>
        <v/>
      </c>
      <c r="AL24" s="317" t="str">
        <f>IF(AL22="","",VLOOKUP(AL22,'1-2シフト記号表（勤務時間帯）'!$C$6:$U$35,19,FALSE))</f>
        <v/>
      </c>
      <c r="AM24" s="318" t="str">
        <f>IF(AM22="","",VLOOKUP(AM22,'1-2シフト記号表（勤務時間帯）'!$C$6:$U$35,19,FALSE))</f>
        <v/>
      </c>
      <c r="AN24" s="316" t="str">
        <f>IF(AN22="","",VLOOKUP(AN22,'1-2シフト記号表（勤務時間帯）'!$C$6:$U$35,19,FALSE))</f>
        <v/>
      </c>
      <c r="AO24" s="317" t="str">
        <f>IF(AO22="","",VLOOKUP(AO22,'1-2シフト記号表（勤務時間帯）'!$C$6:$U$35,19,FALSE))</f>
        <v/>
      </c>
      <c r="AP24" s="317" t="str">
        <f>IF(AP22="","",VLOOKUP(AP22,'1-2シフト記号表（勤務時間帯）'!$C$6:$U$35,19,FALSE))</f>
        <v/>
      </c>
      <c r="AQ24" s="317" t="str">
        <f>IF(AQ22="","",VLOOKUP(AQ22,'1-2シフト記号表（勤務時間帯）'!$C$6:$U$35,19,FALSE))</f>
        <v/>
      </c>
      <c r="AR24" s="317" t="str">
        <f>IF(AR22="","",VLOOKUP(AR22,'1-2シフト記号表（勤務時間帯）'!$C$6:$U$35,19,FALSE))</f>
        <v/>
      </c>
      <c r="AS24" s="317" t="str">
        <f>IF(AS22="","",VLOOKUP(AS22,'1-2シフト記号表（勤務時間帯）'!$C$6:$U$35,19,FALSE))</f>
        <v/>
      </c>
      <c r="AT24" s="318" t="str">
        <f>IF(AT22="","",VLOOKUP(AT22,'1-2シフト記号表（勤務時間帯）'!$C$6:$U$35,19,FALSE))</f>
        <v/>
      </c>
      <c r="AU24" s="316" t="str">
        <f>IF(AU22="","",VLOOKUP(AU22,'1-2シフト記号表（勤務時間帯）'!$C$6:$U$35,19,FALSE))</f>
        <v/>
      </c>
      <c r="AV24" s="317" t="str">
        <f>IF(AV22="","",VLOOKUP(AV22,'1-2シフト記号表（勤務時間帯）'!$C$6:$U$35,19,FALSE))</f>
        <v/>
      </c>
      <c r="AW24" s="317" t="str">
        <f>IF(AW22="","",VLOOKUP(AW22,'1-2シフト記号表（勤務時間帯）'!$C$6:$U$35,19,FALSE))</f>
        <v/>
      </c>
      <c r="AX24" s="911">
        <f>IF($BB$3="４週",SUM(S24:AT24),IF($BB$3="暦月",SUM(S24:AW24),""))</f>
        <v>0</v>
      </c>
      <c r="AY24" s="912"/>
      <c r="AZ24" s="913">
        <f>IF($BB$3="４週",AX24/4,IF($BB$3="暦月",'1-1勤務表'!AX24/('1-1勤務表'!$BB$8/7),""))</f>
        <v>0</v>
      </c>
      <c r="BA24" s="914"/>
      <c r="BB24" s="926"/>
      <c r="BC24" s="927"/>
      <c r="BD24" s="927"/>
      <c r="BE24" s="927"/>
      <c r="BF24" s="928"/>
    </row>
    <row r="25" spans="2:58" ht="20.25" customHeight="1" x14ac:dyDescent="0.2">
      <c r="B25" s="932">
        <f>B22+1</f>
        <v>2</v>
      </c>
      <c r="C25" s="934"/>
      <c r="D25" s="935"/>
      <c r="E25" s="936"/>
      <c r="F25" s="319"/>
      <c r="G25" s="865"/>
      <c r="H25" s="868"/>
      <c r="I25" s="869"/>
      <c r="J25" s="869"/>
      <c r="K25" s="870"/>
      <c r="L25" s="871"/>
      <c r="M25" s="872"/>
      <c r="N25" s="872"/>
      <c r="O25" s="873"/>
      <c r="P25" s="880" t="s">
        <v>62</v>
      </c>
      <c r="Q25" s="881"/>
      <c r="R25" s="882"/>
      <c r="S25" s="308"/>
      <c r="T25" s="309"/>
      <c r="U25" s="309"/>
      <c r="V25" s="309"/>
      <c r="W25" s="309"/>
      <c r="X25" s="309"/>
      <c r="Y25" s="310"/>
      <c r="Z25" s="308"/>
      <c r="AA25" s="309"/>
      <c r="AB25" s="309"/>
      <c r="AC25" s="309"/>
      <c r="AD25" s="309"/>
      <c r="AE25" s="309"/>
      <c r="AF25" s="310"/>
      <c r="AG25" s="308"/>
      <c r="AH25" s="309"/>
      <c r="AI25" s="309"/>
      <c r="AJ25" s="309"/>
      <c r="AK25" s="309"/>
      <c r="AL25" s="309"/>
      <c r="AM25" s="310"/>
      <c r="AN25" s="308"/>
      <c r="AO25" s="309"/>
      <c r="AP25" s="309"/>
      <c r="AQ25" s="309"/>
      <c r="AR25" s="309"/>
      <c r="AS25" s="309"/>
      <c r="AT25" s="310"/>
      <c r="AU25" s="308"/>
      <c r="AV25" s="309"/>
      <c r="AW25" s="309"/>
      <c r="AX25" s="892"/>
      <c r="AY25" s="893"/>
      <c r="AZ25" s="894"/>
      <c r="BA25" s="895"/>
      <c r="BB25" s="920"/>
      <c r="BC25" s="921"/>
      <c r="BD25" s="921"/>
      <c r="BE25" s="921"/>
      <c r="BF25" s="922"/>
    </row>
    <row r="26" spans="2:58" ht="20.25" customHeight="1" x14ac:dyDescent="0.2">
      <c r="B26" s="932"/>
      <c r="C26" s="937"/>
      <c r="D26" s="938"/>
      <c r="E26" s="939"/>
      <c r="F26" s="311"/>
      <c r="G26" s="866"/>
      <c r="H26" s="868"/>
      <c r="I26" s="869"/>
      <c r="J26" s="869"/>
      <c r="K26" s="870"/>
      <c r="L26" s="874"/>
      <c r="M26" s="875"/>
      <c r="N26" s="875"/>
      <c r="O26" s="876"/>
      <c r="P26" s="901" t="s">
        <v>63</v>
      </c>
      <c r="Q26" s="902"/>
      <c r="R26" s="903"/>
      <c r="S26" s="312" t="str">
        <f>IF(S25="","",VLOOKUP(S25,'1-2シフト記号表（勤務時間帯）'!$C$6:$K$35,9,FALSE))</f>
        <v/>
      </c>
      <c r="T26" s="313" t="str">
        <f>IF(T25="","",VLOOKUP(T25,'1-2シフト記号表（勤務時間帯）'!$C$6:$K$35,9,FALSE))</f>
        <v/>
      </c>
      <c r="U26" s="313" t="str">
        <f>IF(U25="","",VLOOKUP(U25,'1-2シフト記号表（勤務時間帯）'!$C$6:$K$35,9,FALSE))</f>
        <v/>
      </c>
      <c r="V26" s="313" t="str">
        <f>IF(V25="","",VLOOKUP(V25,'1-2シフト記号表（勤務時間帯）'!$C$6:$K$35,9,FALSE))</f>
        <v/>
      </c>
      <c r="W26" s="313" t="str">
        <f>IF(W25="","",VLOOKUP(W25,'1-2シフト記号表（勤務時間帯）'!$C$6:$K$35,9,FALSE))</f>
        <v/>
      </c>
      <c r="X26" s="313" t="str">
        <f>IF(X25="","",VLOOKUP(X25,'1-2シフト記号表（勤務時間帯）'!$C$6:$K$35,9,FALSE))</f>
        <v/>
      </c>
      <c r="Y26" s="314" t="str">
        <f>IF(Y25="","",VLOOKUP(Y25,'1-2シフト記号表（勤務時間帯）'!$C$6:$K$35,9,FALSE))</f>
        <v/>
      </c>
      <c r="Z26" s="312" t="str">
        <f>IF(Z25="","",VLOOKUP(Z25,'1-2シフト記号表（勤務時間帯）'!$C$6:$K$35,9,FALSE))</f>
        <v/>
      </c>
      <c r="AA26" s="313" t="str">
        <f>IF(AA25="","",VLOOKUP(AA25,'1-2シフト記号表（勤務時間帯）'!$C$6:$K$35,9,FALSE))</f>
        <v/>
      </c>
      <c r="AB26" s="313" t="str">
        <f>IF(AB25="","",VLOOKUP(AB25,'1-2シフト記号表（勤務時間帯）'!$C$6:$K$35,9,FALSE))</f>
        <v/>
      </c>
      <c r="AC26" s="313" t="str">
        <f>IF(AC25="","",VLOOKUP(AC25,'1-2シフト記号表（勤務時間帯）'!$C$6:$K$35,9,FALSE))</f>
        <v/>
      </c>
      <c r="AD26" s="313" t="str">
        <f>IF(AD25="","",VLOOKUP(AD25,'1-2シフト記号表（勤務時間帯）'!$C$6:$K$35,9,FALSE))</f>
        <v/>
      </c>
      <c r="AE26" s="313" t="str">
        <f>IF(AE25="","",VLOOKUP(AE25,'1-2シフト記号表（勤務時間帯）'!$C$6:$K$35,9,FALSE))</f>
        <v/>
      </c>
      <c r="AF26" s="314" t="str">
        <f>IF(AF25="","",VLOOKUP(AF25,'1-2シフト記号表（勤務時間帯）'!$C$6:$K$35,9,FALSE))</f>
        <v/>
      </c>
      <c r="AG26" s="312" t="str">
        <f>IF(AG25="","",VLOOKUP(AG25,'1-2シフト記号表（勤務時間帯）'!$C$6:$K$35,9,FALSE))</f>
        <v/>
      </c>
      <c r="AH26" s="313" t="str">
        <f>IF(AH25="","",VLOOKUP(AH25,'1-2シフト記号表（勤務時間帯）'!$C$6:$K$35,9,FALSE))</f>
        <v/>
      </c>
      <c r="AI26" s="313" t="str">
        <f>IF(AI25="","",VLOOKUP(AI25,'1-2シフト記号表（勤務時間帯）'!$C$6:$K$35,9,FALSE))</f>
        <v/>
      </c>
      <c r="AJ26" s="313" t="str">
        <f>IF(AJ25="","",VLOOKUP(AJ25,'1-2シフト記号表（勤務時間帯）'!$C$6:$K$35,9,FALSE))</f>
        <v/>
      </c>
      <c r="AK26" s="313" t="str">
        <f>IF(AK25="","",VLOOKUP(AK25,'1-2シフト記号表（勤務時間帯）'!$C$6:$K$35,9,FALSE))</f>
        <v/>
      </c>
      <c r="AL26" s="313" t="str">
        <f>IF(AL25="","",VLOOKUP(AL25,'1-2シフト記号表（勤務時間帯）'!$C$6:$K$35,9,FALSE))</f>
        <v/>
      </c>
      <c r="AM26" s="314" t="str">
        <f>IF(AM25="","",VLOOKUP(AM25,'1-2シフト記号表（勤務時間帯）'!$C$6:$K$35,9,FALSE))</f>
        <v/>
      </c>
      <c r="AN26" s="312" t="str">
        <f>IF(AN25="","",VLOOKUP(AN25,'1-2シフト記号表（勤務時間帯）'!$C$6:$K$35,9,FALSE))</f>
        <v/>
      </c>
      <c r="AO26" s="313" t="str">
        <f>IF(AO25="","",VLOOKUP(AO25,'1-2シフト記号表（勤務時間帯）'!$C$6:$K$35,9,FALSE))</f>
        <v/>
      </c>
      <c r="AP26" s="313" t="str">
        <f>IF(AP25="","",VLOOKUP(AP25,'1-2シフト記号表（勤務時間帯）'!$C$6:$K$35,9,FALSE))</f>
        <v/>
      </c>
      <c r="AQ26" s="313" t="str">
        <f>IF(AQ25="","",VLOOKUP(AQ25,'1-2シフト記号表（勤務時間帯）'!$C$6:$K$35,9,FALSE))</f>
        <v/>
      </c>
      <c r="AR26" s="313" t="str">
        <f>IF(AR25="","",VLOOKUP(AR25,'1-2シフト記号表（勤務時間帯）'!$C$6:$K$35,9,FALSE))</f>
        <v/>
      </c>
      <c r="AS26" s="313" t="str">
        <f>IF(AS25="","",VLOOKUP(AS25,'1-2シフト記号表（勤務時間帯）'!$C$6:$K$35,9,FALSE))</f>
        <v/>
      </c>
      <c r="AT26" s="314" t="str">
        <f>IF(AT25="","",VLOOKUP(AT25,'1-2シフト記号表（勤務時間帯）'!$C$6:$K$35,9,FALSE))</f>
        <v/>
      </c>
      <c r="AU26" s="312" t="str">
        <f>IF(AU25="","",VLOOKUP(AU25,'1-2シフト記号表（勤務時間帯）'!$C$6:$K$35,9,FALSE))</f>
        <v/>
      </c>
      <c r="AV26" s="313" t="str">
        <f>IF(AV25="","",VLOOKUP(AV25,'1-2シフト記号表（勤務時間帯）'!$C$6:$K$35,9,FALSE))</f>
        <v/>
      </c>
      <c r="AW26" s="313" t="str">
        <f>IF(AW25="","",VLOOKUP(AW25,'1-2シフト記号表（勤務時間帯）'!$C$6:$K$35,9,FALSE))</f>
        <v/>
      </c>
      <c r="AX26" s="904">
        <f>IF($BB$3="４週",SUM(S26:AT26),IF($BB$3="暦月",SUM(S26:AW26),""))</f>
        <v>0</v>
      </c>
      <c r="AY26" s="905"/>
      <c r="AZ26" s="906">
        <f>IF($BB$3="４週",AX26/4,IF($BB$3="暦月",'1-1勤務表'!AX26/('1-1勤務表'!$BB$8/7),""))</f>
        <v>0</v>
      </c>
      <c r="BA26" s="907"/>
      <c r="BB26" s="923"/>
      <c r="BC26" s="924"/>
      <c r="BD26" s="924"/>
      <c r="BE26" s="924"/>
      <c r="BF26" s="925"/>
    </row>
    <row r="27" spans="2:58" ht="20.25" customHeight="1" x14ac:dyDescent="0.2">
      <c r="B27" s="932"/>
      <c r="C27" s="940"/>
      <c r="D27" s="941"/>
      <c r="E27" s="942"/>
      <c r="F27" s="311">
        <f>C25</f>
        <v>0</v>
      </c>
      <c r="G27" s="867"/>
      <c r="H27" s="868"/>
      <c r="I27" s="869"/>
      <c r="J27" s="869"/>
      <c r="K27" s="870"/>
      <c r="L27" s="877"/>
      <c r="M27" s="878"/>
      <c r="N27" s="878"/>
      <c r="O27" s="879"/>
      <c r="P27" s="929" t="s">
        <v>64</v>
      </c>
      <c r="Q27" s="930"/>
      <c r="R27" s="931"/>
      <c r="S27" s="316" t="str">
        <f>IF(S25="","",VLOOKUP(S25,'1-2シフト記号表（勤務時間帯）'!$C$6:$U$35,19,FALSE))</f>
        <v/>
      </c>
      <c r="T27" s="317" t="str">
        <f>IF(T25="","",VLOOKUP(T25,'1-2シフト記号表（勤務時間帯）'!$C$6:$U$35,19,FALSE))</f>
        <v/>
      </c>
      <c r="U27" s="317" t="str">
        <f>IF(U25="","",VLOOKUP(U25,'1-2シフト記号表（勤務時間帯）'!$C$6:$U$35,19,FALSE))</f>
        <v/>
      </c>
      <c r="V27" s="317" t="str">
        <f>IF(V25="","",VLOOKUP(V25,'1-2シフト記号表（勤務時間帯）'!$C$6:$U$35,19,FALSE))</f>
        <v/>
      </c>
      <c r="W27" s="317" t="str">
        <f>IF(W25="","",VLOOKUP(W25,'1-2シフト記号表（勤務時間帯）'!$C$6:$U$35,19,FALSE))</f>
        <v/>
      </c>
      <c r="X27" s="317" t="str">
        <f>IF(X25="","",VLOOKUP(X25,'1-2シフト記号表（勤務時間帯）'!$C$6:$U$35,19,FALSE))</f>
        <v/>
      </c>
      <c r="Y27" s="318" t="str">
        <f>IF(Y25="","",VLOOKUP(Y25,'1-2シフト記号表（勤務時間帯）'!$C$6:$U$35,19,FALSE))</f>
        <v/>
      </c>
      <c r="Z27" s="316" t="str">
        <f>IF(Z25="","",VLOOKUP(Z25,'1-2シフト記号表（勤務時間帯）'!$C$6:$U$35,19,FALSE))</f>
        <v/>
      </c>
      <c r="AA27" s="317" t="str">
        <f>IF(AA25="","",VLOOKUP(AA25,'1-2シフト記号表（勤務時間帯）'!$C$6:$U$35,19,FALSE))</f>
        <v/>
      </c>
      <c r="AB27" s="317" t="str">
        <f>IF(AB25="","",VLOOKUP(AB25,'1-2シフト記号表（勤務時間帯）'!$C$6:$U$35,19,FALSE))</f>
        <v/>
      </c>
      <c r="AC27" s="317" t="str">
        <f>IF(AC25="","",VLOOKUP(AC25,'1-2シフト記号表（勤務時間帯）'!$C$6:$U$35,19,FALSE))</f>
        <v/>
      </c>
      <c r="AD27" s="317" t="str">
        <f>IF(AD25="","",VLOOKUP(AD25,'1-2シフト記号表（勤務時間帯）'!$C$6:$U$35,19,FALSE))</f>
        <v/>
      </c>
      <c r="AE27" s="317" t="str">
        <f>IF(AE25="","",VLOOKUP(AE25,'1-2シフト記号表（勤務時間帯）'!$C$6:$U$35,19,FALSE))</f>
        <v/>
      </c>
      <c r="AF27" s="318" t="str">
        <f>IF(AF25="","",VLOOKUP(AF25,'1-2シフト記号表（勤務時間帯）'!$C$6:$U$35,19,FALSE))</f>
        <v/>
      </c>
      <c r="AG27" s="316" t="str">
        <f>IF(AG25="","",VLOOKUP(AG25,'1-2シフト記号表（勤務時間帯）'!$C$6:$U$35,19,FALSE))</f>
        <v/>
      </c>
      <c r="AH27" s="317" t="str">
        <f>IF(AH25="","",VLOOKUP(AH25,'1-2シフト記号表（勤務時間帯）'!$C$6:$U$35,19,FALSE))</f>
        <v/>
      </c>
      <c r="AI27" s="317" t="str">
        <f>IF(AI25="","",VLOOKUP(AI25,'1-2シフト記号表（勤務時間帯）'!$C$6:$U$35,19,FALSE))</f>
        <v/>
      </c>
      <c r="AJ27" s="317" t="str">
        <f>IF(AJ25="","",VLOOKUP(AJ25,'1-2シフト記号表（勤務時間帯）'!$C$6:$U$35,19,FALSE))</f>
        <v/>
      </c>
      <c r="AK27" s="317" t="str">
        <f>IF(AK25="","",VLOOKUP(AK25,'1-2シフト記号表（勤務時間帯）'!$C$6:$U$35,19,FALSE))</f>
        <v/>
      </c>
      <c r="AL27" s="317" t="str">
        <f>IF(AL25="","",VLOOKUP(AL25,'1-2シフト記号表（勤務時間帯）'!$C$6:$U$35,19,FALSE))</f>
        <v/>
      </c>
      <c r="AM27" s="318" t="str">
        <f>IF(AM25="","",VLOOKUP(AM25,'1-2シフト記号表（勤務時間帯）'!$C$6:$U$35,19,FALSE))</f>
        <v/>
      </c>
      <c r="AN27" s="316" t="str">
        <f>IF(AN25="","",VLOOKUP(AN25,'1-2シフト記号表（勤務時間帯）'!$C$6:$U$35,19,FALSE))</f>
        <v/>
      </c>
      <c r="AO27" s="317" t="str">
        <f>IF(AO25="","",VLOOKUP(AO25,'1-2シフト記号表（勤務時間帯）'!$C$6:$U$35,19,FALSE))</f>
        <v/>
      </c>
      <c r="AP27" s="317" t="str">
        <f>IF(AP25="","",VLOOKUP(AP25,'1-2シフト記号表（勤務時間帯）'!$C$6:$U$35,19,FALSE))</f>
        <v/>
      </c>
      <c r="AQ27" s="317" t="str">
        <f>IF(AQ25="","",VLOOKUP(AQ25,'1-2シフト記号表（勤務時間帯）'!$C$6:$U$35,19,FALSE))</f>
        <v/>
      </c>
      <c r="AR27" s="317" t="str">
        <f>IF(AR25="","",VLOOKUP(AR25,'1-2シフト記号表（勤務時間帯）'!$C$6:$U$35,19,FALSE))</f>
        <v/>
      </c>
      <c r="AS27" s="317" t="str">
        <f>IF(AS25="","",VLOOKUP(AS25,'1-2シフト記号表（勤務時間帯）'!$C$6:$U$35,19,FALSE))</f>
        <v/>
      </c>
      <c r="AT27" s="318" t="str">
        <f>IF(AT25="","",VLOOKUP(AT25,'1-2シフト記号表（勤務時間帯）'!$C$6:$U$35,19,FALSE))</f>
        <v/>
      </c>
      <c r="AU27" s="316" t="str">
        <f>IF(AU25="","",VLOOKUP(AU25,'1-2シフト記号表（勤務時間帯）'!$C$6:$U$35,19,FALSE))</f>
        <v/>
      </c>
      <c r="AV27" s="317" t="str">
        <f>IF(AV25="","",VLOOKUP(AV25,'1-2シフト記号表（勤務時間帯）'!$C$6:$U$35,19,FALSE))</f>
        <v/>
      </c>
      <c r="AW27" s="317" t="str">
        <f>IF(AW25="","",VLOOKUP(AW25,'1-2シフト記号表（勤務時間帯）'!$C$6:$U$35,19,FALSE))</f>
        <v/>
      </c>
      <c r="AX27" s="911">
        <f>IF($BB$3="４週",SUM(S27:AT27),IF($BB$3="暦月",SUM(S27:AW27),""))</f>
        <v>0</v>
      </c>
      <c r="AY27" s="912"/>
      <c r="AZ27" s="913">
        <f>IF($BB$3="４週",AX27/4,IF($BB$3="暦月",'1-1勤務表'!AX27/('1-1勤務表'!$BB$8/7),""))</f>
        <v>0</v>
      </c>
      <c r="BA27" s="914"/>
      <c r="BB27" s="926"/>
      <c r="BC27" s="927"/>
      <c r="BD27" s="927"/>
      <c r="BE27" s="927"/>
      <c r="BF27" s="928"/>
    </row>
    <row r="28" spans="2:58" ht="20.25" customHeight="1" x14ac:dyDescent="0.2">
      <c r="B28" s="932">
        <f>B25+1</f>
        <v>3</v>
      </c>
      <c r="C28" s="934"/>
      <c r="D28" s="935"/>
      <c r="E28" s="936"/>
      <c r="F28" s="319"/>
      <c r="G28" s="865"/>
      <c r="H28" s="868"/>
      <c r="I28" s="869"/>
      <c r="J28" s="869"/>
      <c r="K28" s="870"/>
      <c r="L28" s="871"/>
      <c r="M28" s="872"/>
      <c r="N28" s="872"/>
      <c r="O28" s="873"/>
      <c r="P28" s="880" t="s">
        <v>62</v>
      </c>
      <c r="Q28" s="881"/>
      <c r="R28" s="882"/>
      <c r="S28" s="308"/>
      <c r="T28" s="309"/>
      <c r="U28" s="309"/>
      <c r="V28" s="309"/>
      <c r="W28" s="309"/>
      <c r="X28" s="309"/>
      <c r="Y28" s="310"/>
      <c r="Z28" s="308"/>
      <c r="AA28" s="309"/>
      <c r="AB28" s="309"/>
      <c r="AC28" s="309"/>
      <c r="AD28" s="309"/>
      <c r="AE28" s="309"/>
      <c r="AF28" s="310"/>
      <c r="AG28" s="308"/>
      <c r="AH28" s="309"/>
      <c r="AI28" s="309"/>
      <c r="AJ28" s="309"/>
      <c r="AK28" s="309"/>
      <c r="AL28" s="309"/>
      <c r="AM28" s="310"/>
      <c r="AN28" s="308"/>
      <c r="AO28" s="309"/>
      <c r="AP28" s="309"/>
      <c r="AQ28" s="309"/>
      <c r="AR28" s="309"/>
      <c r="AS28" s="309"/>
      <c r="AT28" s="310"/>
      <c r="AU28" s="308"/>
      <c r="AV28" s="309"/>
      <c r="AW28" s="309"/>
      <c r="AX28" s="892"/>
      <c r="AY28" s="893"/>
      <c r="AZ28" s="894"/>
      <c r="BA28" s="895"/>
      <c r="BB28" s="920"/>
      <c r="BC28" s="921"/>
      <c r="BD28" s="921"/>
      <c r="BE28" s="921"/>
      <c r="BF28" s="922"/>
    </row>
    <row r="29" spans="2:58" ht="20.25" customHeight="1" x14ac:dyDescent="0.2">
      <c r="B29" s="932"/>
      <c r="C29" s="937"/>
      <c r="D29" s="938"/>
      <c r="E29" s="939"/>
      <c r="F29" s="311"/>
      <c r="G29" s="866"/>
      <c r="H29" s="868"/>
      <c r="I29" s="869"/>
      <c r="J29" s="869"/>
      <c r="K29" s="870"/>
      <c r="L29" s="874"/>
      <c r="M29" s="875"/>
      <c r="N29" s="875"/>
      <c r="O29" s="876"/>
      <c r="P29" s="901" t="s">
        <v>63</v>
      </c>
      <c r="Q29" s="902"/>
      <c r="R29" s="903"/>
      <c r="S29" s="312" t="str">
        <f>IF(S28="","",VLOOKUP(S28,'1-2シフト記号表（勤務時間帯）'!$C$6:$K$35,9,FALSE))</f>
        <v/>
      </c>
      <c r="T29" s="313" t="str">
        <f>IF(T28="","",VLOOKUP(T28,'1-2シフト記号表（勤務時間帯）'!$C$6:$K$35,9,FALSE))</f>
        <v/>
      </c>
      <c r="U29" s="313" t="str">
        <f>IF(U28="","",VLOOKUP(U28,'1-2シフト記号表（勤務時間帯）'!$C$6:$K$35,9,FALSE))</f>
        <v/>
      </c>
      <c r="V29" s="313" t="str">
        <f>IF(V28="","",VLOOKUP(V28,'1-2シフト記号表（勤務時間帯）'!$C$6:$K$35,9,FALSE))</f>
        <v/>
      </c>
      <c r="W29" s="313" t="str">
        <f>IF(W28="","",VLOOKUP(W28,'1-2シフト記号表（勤務時間帯）'!$C$6:$K$35,9,FALSE))</f>
        <v/>
      </c>
      <c r="X29" s="313" t="str">
        <f>IF(X28="","",VLOOKUP(X28,'1-2シフト記号表（勤務時間帯）'!$C$6:$K$35,9,FALSE))</f>
        <v/>
      </c>
      <c r="Y29" s="314" t="str">
        <f>IF(Y28="","",VLOOKUP(Y28,'1-2シフト記号表（勤務時間帯）'!$C$6:$K$35,9,FALSE))</f>
        <v/>
      </c>
      <c r="Z29" s="312" t="str">
        <f>IF(Z28="","",VLOOKUP(Z28,'1-2シフト記号表（勤務時間帯）'!$C$6:$K$35,9,FALSE))</f>
        <v/>
      </c>
      <c r="AA29" s="313" t="str">
        <f>IF(AA28="","",VLOOKUP(AA28,'1-2シフト記号表（勤務時間帯）'!$C$6:$K$35,9,FALSE))</f>
        <v/>
      </c>
      <c r="AB29" s="313" t="str">
        <f>IF(AB28="","",VLOOKUP(AB28,'1-2シフト記号表（勤務時間帯）'!$C$6:$K$35,9,FALSE))</f>
        <v/>
      </c>
      <c r="AC29" s="313" t="str">
        <f>IF(AC28="","",VLOOKUP(AC28,'1-2シフト記号表（勤務時間帯）'!$C$6:$K$35,9,FALSE))</f>
        <v/>
      </c>
      <c r="AD29" s="313" t="str">
        <f>IF(AD28="","",VLOOKUP(AD28,'1-2シフト記号表（勤務時間帯）'!$C$6:$K$35,9,FALSE))</f>
        <v/>
      </c>
      <c r="AE29" s="313" t="str">
        <f>IF(AE28="","",VLOOKUP(AE28,'1-2シフト記号表（勤務時間帯）'!$C$6:$K$35,9,FALSE))</f>
        <v/>
      </c>
      <c r="AF29" s="314" t="str">
        <f>IF(AF28="","",VLOOKUP(AF28,'1-2シフト記号表（勤務時間帯）'!$C$6:$K$35,9,FALSE))</f>
        <v/>
      </c>
      <c r="AG29" s="312" t="str">
        <f>IF(AG28="","",VLOOKUP(AG28,'1-2シフト記号表（勤務時間帯）'!$C$6:$K$35,9,FALSE))</f>
        <v/>
      </c>
      <c r="AH29" s="313" t="str">
        <f>IF(AH28="","",VLOOKUP(AH28,'1-2シフト記号表（勤務時間帯）'!$C$6:$K$35,9,FALSE))</f>
        <v/>
      </c>
      <c r="AI29" s="313" t="str">
        <f>IF(AI28="","",VLOOKUP(AI28,'1-2シフト記号表（勤務時間帯）'!$C$6:$K$35,9,FALSE))</f>
        <v/>
      </c>
      <c r="AJ29" s="313" t="str">
        <f>IF(AJ28="","",VLOOKUP(AJ28,'1-2シフト記号表（勤務時間帯）'!$C$6:$K$35,9,FALSE))</f>
        <v/>
      </c>
      <c r="AK29" s="313" t="str">
        <f>IF(AK28="","",VLOOKUP(AK28,'1-2シフト記号表（勤務時間帯）'!$C$6:$K$35,9,FALSE))</f>
        <v/>
      </c>
      <c r="AL29" s="313" t="str">
        <f>IF(AL28="","",VLOOKUP(AL28,'1-2シフト記号表（勤務時間帯）'!$C$6:$K$35,9,FALSE))</f>
        <v/>
      </c>
      <c r="AM29" s="314" t="str">
        <f>IF(AM28="","",VLOOKUP(AM28,'1-2シフト記号表（勤務時間帯）'!$C$6:$K$35,9,FALSE))</f>
        <v/>
      </c>
      <c r="AN29" s="312" t="str">
        <f>IF(AN28="","",VLOOKUP(AN28,'1-2シフト記号表（勤務時間帯）'!$C$6:$K$35,9,FALSE))</f>
        <v/>
      </c>
      <c r="AO29" s="313" t="str">
        <f>IF(AO28="","",VLOOKUP(AO28,'1-2シフト記号表（勤務時間帯）'!$C$6:$K$35,9,FALSE))</f>
        <v/>
      </c>
      <c r="AP29" s="313" t="str">
        <f>IF(AP28="","",VLOOKUP(AP28,'1-2シフト記号表（勤務時間帯）'!$C$6:$K$35,9,FALSE))</f>
        <v/>
      </c>
      <c r="AQ29" s="313" t="str">
        <f>IF(AQ28="","",VLOOKUP(AQ28,'1-2シフト記号表（勤務時間帯）'!$C$6:$K$35,9,FALSE))</f>
        <v/>
      </c>
      <c r="AR29" s="313" t="str">
        <f>IF(AR28="","",VLOOKUP(AR28,'1-2シフト記号表（勤務時間帯）'!$C$6:$K$35,9,FALSE))</f>
        <v/>
      </c>
      <c r="AS29" s="313" t="str">
        <f>IF(AS28="","",VLOOKUP(AS28,'1-2シフト記号表（勤務時間帯）'!$C$6:$K$35,9,FALSE))</f>
        <v/>
      </c>
      <c r="AT29" s="314" t="str">
        <f>IF(AT28="","",VLOOKUP(AT28,'1-2シフト記号表（勤務時間帯）'!$C$6:$K$35,9,FALSE))</f>
        <v/>
      </c>
      <c r="AU29" s="312" t="str">
        <f>IF(AU28="","",VLOOKUP(AU28,'1-2シフト記号表（勤務時間帯）'!$C$6:$K$35,9,FALSE))</f>
        <v/>
      </c>
      <c r="AV29" s="313" t="str">
        <f>IF(AV28="","",VLOOKUP(AV28,'1-2シフト記号表（勤務時間帯）'!$C$6:$K$35,9,FALSE))</f>
        <v/>
      </c>
      <c r="AW29" s="313" t="str">
        <f>IF(AW28="","",VLOOKUP(AW28,'1-2シフト記号表（勤務時間帯）'!$C$6:$K$35,9,FALSE))</f>
        <v/>
      </c>
      <c r="AX29" s="904">
        <f>IF($BB$3="４週",SUM(S29:AT29),IF($BB$3="暦月",SUM(S29:AW29),""))</f>
        <v>0</v>
      </c>
      <c r="AY29" s="905"/>
      <c r="AZ29" s="906">
        <f>IF($BB$3="４週",AX29/4,IF($BB$3="暦月",'1-1勤務表'!AX29/('1-1勤務表'!$BB$8/7),""))</f>
        <v>0</v>
      </c>
      <c r="BA29" s="907"/>
      <c r="BB29" s="923"/>
      <c r="BC29" s="924"/>
      <c r="BD29" s="924"/>
      <c r="BE29" s="924"/>
      <c r="BF29" s="925"/>
    </row>
    <row r="30" spans="2:58" ht="20.25" customHeight="1" x14ac:dyDescent="0.2">
      <c r="B30" s="932"/>
      <c r="C30" s="940"/>
      <c r="D30" s="941"/>
      <c r="E30" s="942"/>
      <c r="F30" s="311">
        <f>C28</f>
        <v>0</v>
      </c>
      <c r="G30" s="867"/>
      <c r="H30" s="868"/>
      <c r="I30" s="869"/>
      <c r="J30" s="869"/>
      <c r="K30" s="870"/>
      <c r="L30" s="877"/>
      <c r="M30" s="878"/>
      <c r="N30" s="878"/>
      <c r="O30" s="879"/>
      <c r="P30" s="929" t="s">
        <v>64</v>
      </c>
      <c r="Q30" s="930"/>
      <c r="R30" s="931"/>
      <c r="S30" s="316" t="str">
        <f>IF(S28="","",VLOOKUP(S28,'1-2シフト記号表（勤務時間帯）'!$C$6:$U$35,19,FALSE))</f>
        <v/>
      </c>
      <c r="T30" s="317" t="str">
        <f>IF(T28="","",VLOOKUP(T28,'1-2シフト記号表（勤務時間帯）'!$C$6:$U$35,19,FALSE))</f>
        <v/>
      </c>
      <c r="U30" s="317" t="str">
        <f>IF(U28="","",VLOOKUP(U28,'1-2シフト記号表（勤務時間帯）'!$C$6:$U$35,19,FALSE))</f>
        <v/>
      </c>
      <c r="V30" s="317" t="str">
        <f>IF(V28="","",VLOOKUP(V28,'1-2シフト記号表（勤務時間帯）'!$C$6:$U$35,19,FALSE))</f>
        <v/>
      </c>
      <c r="W30" s="317" t="str">
        <f>IF(W28="","",VLOOKUP(W28,'1-2シフト記号表（勤務時間帯）'!$C$6:$U$35,19,FALSE))</f>
        <v/>
      </c>
      <c r="X30" s="317" t="str">
        <f>IF(X28="","",VLOOKUP(X28,'1-2シフト記号表（勤務時間帯）'!$C$6:$U$35,19,FALSE))</f>
        <v/>
      </c>
      <c r="Y30" s="318" t="str">
        <f>IF(Y28="","",VLOOKUP(Y28,'1-2シフト記号表（勤務時間帯）'!$C$6:$U$35,19,FALSE))</f>
        <v/>
      </c>
      <c r="Z30" s="316" t="str">
        <f>IF(Z28="","",VLOOKUP(Z28,'1-2シフト記号表（勤務時間帯）'!$C$6:$U$35,19,FALSE))</f>
        <v/>
      </c>
      <c r="AA30" s="317" t="str">
        <f>IF(AA28="","",VLOOKUP(AA28,'1-2シフト記号表（勤務時間帯）'!$C$6:$U$35,19,FALSE))</f>
        <v/>
      </c>
      <c r="AB30" s="317" t="str">
        <f>IF(AB28="","",VLOOKUP(AB28,'1-2シフト記号表（勤務時間帯）'!$C$6:$U$35,19,FALSE))</f>
        <v/>
      </c>
      <c r="AC30" s="317" t="str">
        <f>IF(AC28="","",VLOOKUP(AC28,'1-2シフト記号表（勤務時間帯）'!$C$6:$U$35,19,FALSE))</f>
        <v/>
      </c>
      <c r="AD30" s="317" t="str">
        <f>IF(AD28="","",VLOOKUP(AD28,'1-2シフト記号表（勤務時間帯）'!$C$6:$U$35,19,FALSE))</f>
        <v/>
      </c>
      <c r="AE30" s="317" t="str">
        <f>IF(AE28="","",VLOOKUP(AE28,'1-2シフト記号表（勤務時間帯）'!$C$6:$U$35,19,FALSE))</f>
        <v/>
      </c>
      <c r="AF30" s="318" t="str">
        <f>IF(AF28="","",VLOOKUP(AF28,'1-2シフト記号表（勤務時間帯）'!$C$6:$U$35,19,FALSE))</f>
        <v/>
      </c>
      <c r="AG30" s="316" t="str">
        <f>IF(AG28="","",VLOOKUP(AG28,'1-2シフト記号表（勤務時間帯）'!$C$6:$U$35,19,FALSE))</f>
        <v/>
      </c>
      <c r="AH30" s="317" t="str">
        <f>IF(AH28="","",VLOOKUP(AH28,'1-2シフト記号表（勤務時間帯）'!$C$6:$U$35,19,FALSE))</f>
        <v/>
      </c>
      <c r="AI30" s="317" t="str">
        <f>IF(AI28="","",VLOOKUP(AI28,'1-2シフト記号表（勤務時間帯）'!$C$6:$U$35,19,FALSE))</f>
        <v/>
      </c>
      <c r="AJ30" s="317" t="str">
        <f>IF(AJ28="","",VLOOKUP(AJ28,'1-2シフト記号表（勤務時間帯）'!$C$6:$U$35,19,FALSE))</f>
        <v/>
      </c>
      <c r="AK30" s="317" t="str">
        <f>IF(AK28="","",VLOOKUP(AK28,'1-2シフト記号表（勤務時間帯）'!$C$6:$U$35,19,FALSE))</f>
        <v/>
      </c>
      <c r="AL30" s="317" t="str">
        <f>IF(AL28="","",VLOOKUP(AL28,'1-2シフト記号表（勤務時間帯）'!$C$6:$U$35,19,FALSE))</f>
        <v/>
      </c>
      <c r="AM30" s="318" t="str">
        <f>IF(AM28="","",VLOOKUP(AM28,'1-2シフト記号表（勤務時間帯）'!$C$6:$U$35,19,FALSE))</f>
        <v/>
      </c>
      <c r="AN30" s="316" t="str">
        <f>IF(AN28="","",VLOOKUP(AN28,'1-2シフト記号表（勤務時間帯）'!$C$6:$U$35,19,FALSE))</f>
        <v/>
      </c>
      <c r="AO30" s="317" t="str">
        <f>IF(AO28="","",VLOOKUP(AO28,'1-2シフト記号表（勤務時間帯）'!$C$6:$U$35,19,FALSE))</f>
        <v/>
      </c>
      <c r="AP30" s="317" t="str">
        <f>IF(AP28="","",VLOOKUP(AP28,'1-2シフト記号表（勤務時間帯）'!$C$6:$U$35,19,FALSE))</f>
        <v/>
      </c>
      <c r="AQ30" s="317" t="str">
        <f>IF(AQ28="","",VLOOKUP(AQ28,'1-2シフト記号表（勤務時間帯）'!$C$6:$U$35,19,FALSE))</f>
        <v/>
      </c>
      <c r="AR30" s="317" t="str">
        <f>IF(AR28="","",VLOOKUP(AR28,'1-2シフト記号表（勤務時間帯）'!$C$6:$U$35,19,FALSE))</f>
        <v/>
      </c>
      <c r="AS30" s="317" t="str">
        <f>IF(AS28="","",VLOOKUP(AS28,'1-2シフト記号表（勤務時間帯）'!$C$6:$U$35,19,FALSE))</f>
        <v/>
      </c>
      <c r="AT30" s="318" t="str">
        <f>IF(AT28="","",VLOOKUP(AT28,'1-2シフト記号表（勤務時間帯）'!$C$6:$U$35,19,FALSE))</f>
        <v/>
      </c>
      <c r="AU30" s="316" t="str">
        <f>IF(AU28="","",VLOOKUP(AU28,'1-2シフト記号表（勤務時間帯）'!$C$6:$U$35,19,FALSE))</f>
        <v/>
      </c>
      <c r="AV30" s="317" t="str">
        <f>IF(AV28="","",VLOOKUP(AV28,'1-2シフト記号表（勤務時間帯）'!$C$6:$U$35,19,FALSE))</f>
        <v/>
      </c>
      <c r="AW30" s="317" t="str">
        <f>IF(AW28="","",VLOOKUP(AW28,'1-2シフト記号表（勤務時間帯）'!$C$6:$U$35,19,FALSE))</f>
        <v/>
      </c>
      <c r="AX30" s="911">
        <f>IF($BB$3="４週",SUM(S30:AT30),IF($BB$3="暦月",SUM(S30:AW30),""))</f>
        <v>0</v>
      </c>
      <c r="AY30" s="912"/>
      <c r="AZ30" s="913">
        <f>IF($BB$3="４週",AX30/4,IF($BB$3="暦月",'1-1勤務表'!AX30/('1-1勤務表'!$BB$8/7),""))</f>
        <v>0</v>
      </c>
      <c r="BA30" s="914"/>
      <c r="BB30" s="926"/>
      <c r="BC30" s="927"/>
      <c r="BD30" s="927"/>
      <c r="BE30" s="927"/>
      <c r="BF30" s="928"/>
    </row>
    <row r="31" spans="2:58" ht="20.25" customHeight="1" x14ac:dyDescent="0.2">
      <c r="B31" s="932">
        <f>B28+1</f>
        <v>4</v>
      </c>
      <c r="C31" s="934"/>
      <c r="D31" s="935"/>
      <c r="E31" s="936"/>
      <c r="F31" s="319"/>
      <c r="G31" s="865"/>
      <c r="H31" s="868"/>
      <c r="I31" s="869"/>
      <c r="J31" s="869"/>
      <c r="K31" s="870"/>
      <c r="L31" s="871"/>
      <c r="M31" s="872"/>
      <c r="N31" s="872"/>
      <c r="O31" s="873"/>
      <c r="P31" s="880" t="s">
        <v>62</v>
      </c>
      <c r="Q31" s="881"/>
      <c r="R31" s="882"/>
      <c r="S31" s="308"/>
      <c r="T31" s="309"/>
      <c r="U31" s="309"/>
      <c r="V31" s="309"/>
      <c r="W31" s="309"/>
      <c r="X31" s="309"/>
      <c r="Y31" s="310"/>
      <c r="Z31" s="308"/>
      <c r="AA31" s="309"/>
      <c r="AB31" s="309"/>
      <c r="AC31" s="309"/>
      <c r="AD31" s="309"/>
      <c r="AE31" s="309"/>
      <c r="AF31" s="310"/>
      <c r="AG31" s="308"/>
      <c r="AH31" s="309"/>
      <c r="AI31" s="309"/>
      <c r="AJ31" s="309"/>
      <c r="AK31" s="309"/>
      <c r="AL31" s="309"/>
      <c r="AM31" s="310"/>
      <c r="AN31" s="308"/>
      <c r="AO31" s="309"/>
      <c r="AP31" s="309"/>
      <c r="AQ31" s="309"/>
      <c r="AR31" s="309"/>
      <c r="AS31" s="309"/>
      <c r="AT31" s="310"/>
      <c r="AU31" s="308"/>
      <c r="AV31" s="309"/>
      <c r="AW31" s="309"/>
      <c r="AX31" s="892"/>
      <c r="AY31" s="893"/>
      <c r="AZ31" s="894"/>
      <c r="BA31" s="895"/>
      <c r="BB31" s="920"/>
      <c r="BC31" s="921"/>
      <c r="BD31" s="921"/>
      <c r="BE31" s="921"/>
      <c r="BF31" s="922"/>
    </row>
    <row r="32" spans="2:58" ht="20.25" customHeight="1" x14ac:dyDescent="0.2">
      <c r="B32" s="932"/>
      <c r="C32" s="937"/>
      <c r="D32" s="938"/>
      <c r="E32" s="939"/>
      <c r="F32" s="311"/>
      <c r="G32" s="866"/>
      <c r="H32" s="868"/>
      <c r="I32" s="869"/>
      <c r="J32" s="869"/>
      <c r="K32" s="870"/>
      <c r="L32" s="874"/>
      <c r="M32" s="875"/>
      <c r="N32" s="875"/>
      <c r="O32" s="876"/>
      <c r="P32" s="901" t="s">
        <v>63</v>
      </c>
      <c r="Q32" s="902"/>
      <c r="R32" s="903"/>
      <c r="S32" s="312" t="str">
        <f>IF(S31="","",VLOOKUP(S31,'1-2シフト記号表（勤務時間帯）'!$C$6:$K$35,9,FALSE))</f>
        <v/>
      </c>
      <c r="T32" s="313" t="str">
        <f>IF(T31="","",VLOOKUP(T31,'1-2シフト記号表（勤務時間帯）'!$C$6:$K$35,9,FALSE))</f>
        <v/>
      </c>
      <c r="U32" s="313" t="str">
        <f>IF(U31="","",VLOOKUP(U31,'1-2シフト記号表（勤務時間帯）'!$C$6:$K$35,9,FALSE))</f>
        <v/>
      </c>
      <c r="V32" s="313" t="str">
        <f>IF(V31="","",VLOOKUP(V31,'1-2シフト記号表（勤務時間帯）'!$C$6:$K$35,9,FALSE))</f>
        <v/>
      </c>
      <c r="W32" s="313" t="str">
        <f>IF(W31="","",VLOOKUP(W31,'1-2シフト記号表（勤務時間帯）'!$C$6:$K$35,9,FALSE))</f>
        <v/>
      </c>
      <c r="X32" s="313" t="str">
        <f>IF(X31="","",VLOOKUP(X31,'1-2シフト記号表（勤務時間帯）'!$C$6:$K$35,9,FALSE))</f>
        <v/>
      </c>
      <c r="Y32" s="314" t="str">
        <f>IF(Y31="","",VLOOKUP(Y31,'1-2シフト記号表（勤務時間帯）'!$C$6:$K$35,9,FALSE))</f>
        <v/>
      </c>
      <c r="Z32" s="312" t="str">
        <f>IF(Z31="","",VLOOKUP(Z31,'1-2シフト記号表（勤務時間帯）'!$C$6:$K$35,9,FALSE))</f>
        <v/>
      </c>
      <c r="AA32" s="313" t="str">
        <f>IF(AA31="","",VLOOKUP(AA31,'1-2シフト記号表（勤務時間帯）'!$C$6:$K$35,9,FALSE))</f>
        <v/>
      </c>
      <c r="AB32" s="313" t="str">
        <f>IF(AB31="","",VLOOKUP(AB31,'1-2シフト記号表（勤務時間帯）'!$C$6:$K$35,9,FALSE))</f>
        <v/>
      </c>
      <c r="AC32" s="313" t="str">
        <f>IF(AC31="","",VLOOKUP(AC31,'1-2シフト記号表（勤務時間帯）'!$C$6:$K$35,9,FALSE))</f>
        <v/>
      </c>
      <c r="AD32" s="313" t="str">
        <f>IF(AD31="","",VLOOKUP(AD31,'1-2シフト記号表（勤務時間帯）'!$C$6:$K$35,9,FALSE))</f>
        <v/>
      </c>
      <c r="AE32" s="313" t="str">
        <f>IF(AE31="","",VLOOKUP(AE31,'1-2シフト記号表（勤務時間帯）'!$C$6:$K$35,9,FALSE))</f>
        <v/>
      </c>
      <c r="AF32" s="314" t="str">
        <f>IF(AF31="","",VLOOKUP(AF31,'1-2シフト記号表（勤務時間帯）'!$C$6:$K$35,9,FALSE))</f>
        <v/>
      </c>
      <c r="AG32" s="312" t="str">
        <f>IF(AG31="","",VLOOKUP(AG31,'1-2シフト記号表（勤務時間帯）'!$C$6:$K$35,9,FALSE))</f>
        <v/>
      </c>
      <c r="AH32" s="313" t="str">
        <f>IF(AH31="","",VLOOKUP(AH31,'1-2シフト記号表（勤務時間帯）'!$C$6:$K$35,9,FALSE))</f>
        <v/>
      </c>
      <c r="AI32" s="313" t="str">
        <f>IF(AI31="","",VLOOKUP(AI31,'1-2シフト記号表（勤務時間帯）'!$C$6:$K$35,9,FALSE))</f>
        <v/>
      </c>
      <c r="AJ32" s="313" t="str">
        <f>IF(AJ31="","",VLOOKUP(AJ31,'1-2シフト記号表（勤務時間帯）'!$C$6:$K$35,9,FALSE))</f>
        <v/>
      </c>
      <c r="AK32" s="313" t="str">
        <f>IF(AK31="","",VLOOKUP(AK31,'1-2シフト記号表（勤務時間帯）'!$C$6:$K$35,9,FALSE))</f>
        <v/>
      </c>
      <c r="AL32" s="313" t="str">
        <f>IF(AL31="","",VLOOKUP(AL31,'1-2シフト記号表（勤務時間帯）'!$C$6:$K$35,9,FALSE))</f>
        <v/>
      </c>
      <c r="AM32" s="314" t="str">
        <f>IF(AM31="","",VLOOKUP(AM31,'1-2シフト記号表（勤務時間帯）'!$C$6:$K$35,9,FALSE))</f>
        <v/>
      </c>
      <c r="AN32" s="312" t="str">
        <f>IF(AN31="","",VLOOKUP(AN31,'1-2シフト記号表（勤務時間帯）'!$C$6:$K$35,9,FALSE))</f>
        <v/>
      </c>
      <c r="AO32" s="313" t="str">
        <f>IF(AO31="","",VLOOKUP(AO31,'1-2シフト記号表（勤務時間帯）'!$C$6:$K$35,9,FALSE))</f>
        <v/>
      </c>
      <c r="AP32" s="313" t="str">
        <f>IF(AP31="","",VLOOKUP(AP31,'1-2シフト記号表（勤務時間帯）'!$C$6:$K$35,9,FALSE))</f>
        <v/>
      </c>
      <c r="AQ32" s="313" t="str">
        <f>IF(AQ31="","",VLOOKUP(AQ31,'1-2シフト記号表（勤務時間帯）'!$C$6:$K$35,9,FALSE))</f>
        <v/>
      </c>
      <c r="AR32" s="313" t="str">
        <f>IF(AR31="","",VLOOKUP(AR31,'1-2シフト記号表（勤務時間帯）'!$C$6:$K$35,9,FALSE))</f>
        <v/>
      </c>
      <c r="AS32" s="313" t="str">
        <f>IF(AS31="","",VLOOKUP(AS31,'1-2シフト記号表（勤務時間帯）'!$C$6:$K$35,9,FALSE))</f>
        <v/>
      </c>
      <c r="AT32" s="314" t="str">
        <f>IF(AT31="","",VLOOKUP(AT31,'1-2シフト記号表（勤務時間帯）'!$C$6:$K$35,9,FALSE))</f>
        <v/>
      </c>
      <c r="AU32" s="312" t="str">
        <f>IF(AU31="","",VLOOKUP(AU31,'1-2シフト記号表（勤務時間帯）'!$C$6:$K$35,9,FALSE))</f>
        <v/>
      </c>
      <c r="AV32" s="313" t="str">
        <f>IF(AV31="","",VLOOKUP(AV31,'1-2シフト記号表（勤務時間帯）'!$C$6:$K$35,9,FALSE))</f>
        <v/>
      </c>
      <c r="AW32" s="313" t="str">
        <f>IF(AW31="","",VLOOKUP(AW31,'1-2シフト記号表（勤務時間帯）'!$C$6:$K$35,9,FALSE))</f>
        <v/>
      </c>
      <c r="AX32" s="904">
        <f>IF($BB$3="４週",SUM(S32:AT32),IF($BB$3="暦月",SUM(S32:AW32),""))</f>
        <v>0</v>
      </c>
      <c r="AY32" s="905"/>
      <c r="AZ32" s="906">
        <f>IF($BB$3="４週",AX32/4,IF($BB$3="暦月",'1-1勤務表'!AX32/('1-1勤務表'!$BB$8/7),""))</f>
        <v>0</v>
      </c>
      <c r="BA32" s="907"/>
      <c r="BB32" s="923"/>
      <c r="BC32" s="924"/>
      <c r="BD32" s="924"/>
      <c r="BE32" s="924"/>
      <c r="BF32" s="925"/>
    </row>
    <row r="33" spans="2:58" ht="20.25" customHeight="1" x14ac:dyDescent="0.2">
      <c r="B33" s="932"/>
      <c r="C33" s="940"/>
      <c r="D33" s="941"/>
      <c r="E33" s="942"/>
      <c r="F33" s="311">
        <f>C31</f>
        <v>0</v>
      </c>
      <c r="G33" s="867"/>
      <c r="H33" s="868"/>
      <c r="I33" s="869"/>
      <c r="J33" s="869"/>
      <c r="K33" s="870"/>
      <c r="L33" s="877"/>
      <c r="M33" s="878"/>
      <c r="N33" s="878"/>
      <c r="O33" s="879"/>
      <c r="P33" s="929" t="s">
        <v>64</v>
      </c>
      <c r="Q33" s="930"/>
      <c r="R33" s="931"/>
      <c r="S33" s="316" t="str">
        <f>IF(S31="","",VLOOKUP(S31,'1-2シフト記号表（勤務時間帯）'!$C$6:$U$35,19,FALSE))</f>
        <v/>
      </c>
      <c r="T33" s="317" t="str">
        <f>IF(T31="","",VLOOKUP(T31,'1-2シフト記号表（勤務時間帯）'!$C$6:$U$35,19,FALSE))</f>
        <v/>
      </c>
      <c r="U33" s="317" t="str">
        <f>IF(U31="","",VLOOKUP(U31,'1-2シフト記号表（勤務時間帯）'!$C$6:$U$35,19,FALSE))</f>
        <v/>
      </c>
      <c r="V33" s="317" t="str">
        <f>IF(V31="","",VLOOKUP(V31,'1-2シフト記号表（勤務時間帯）'!$C$6:$U$35,19,FALSE))</f>
        <v/>
      </c>
      <c r="W33" s="317" t="str">
        <f>IF(W31="","",VLOOKUP(W31,'1-2シフト記号表（勤務時間帯）'!$C$6:$U$35,19,FALSE))</f>
        <v/>
      </c>
      <c r="X33" s="317" t="str">
        <f>IF(X31="","",VLOOKUP(X31,'1-2シフト記号表（勤務時間帯）'!$C$6:$U$35,19,FALSE))</f>
        <v/>
      </c>
      <c r="Y33" s="318" t="str">
        <f>IF(Y31="","",VLOOKUP(Y31,'1-2シフト記号表（勤務時間帯）'!$C$6:$U$35,19,FALSE))</f>
        <v/>
      </c>
      <c r="Z33" s="316" t="str">
        <f>IF(Z31="","",VLOOKUP(Z31,'1-2シフト記号表（勤務時間帯）'!$C$6:$U$35,19,FALSE))</f>
        <v/>
      </c>
      <c r="AA33" s="317" t="str">
        <f>IF(AA31="","",VLOOKUP(AA31,'1-2シフト記号表（勤務時間帯）'!$C$6:$U$35,19,FALSE))</f>
        <v/>
      </c>
      <c r="AB33" s="317" t="str">
        <f>IF(AB31="","",VLOOKUP(AB31,'1-2シフト記号表（勤務時間帯）'!$C$6:$U$35,19,FALSE))</f>
        <v/>
      </c>
      <c r="AC33" s="317" t="str">
        <f>IF(AC31="","",VLOOKUP(AC31,'1-2シフト記号表（勤務時間帯）'!$C$6:$U$35,19,FALSE))</f>
        <v/>
      </c>
      <c r="AD33" s="317" t="str">
        <f>IF(AD31="","",VLOOKUP(AD31,'1-2シフト記号表（勤務時間帯）'!$C$6:$U$35,19,FALSE))</f>
        <v/>
      </c>
      <c r="AE33" s="317" t="str">
        <f>IF(AE31="","",VLOOKUP(AE31,'1-2シフト記号表（勤務時間帯）'!$C$6:$U$35,19,FALSE))</f>
        <v/>
      </c>
      <c r="AF33" s="318" t="str">
        <f>IF(AF31="","",VLOOKUP(AF31,'1-2シフト記号表（勤務時間帯）'!$C$6:$U$35,19,FALSE))</f>
        <v/>
      </c>
      <c r="AG33" s="316" t="str">
        <f>IF(AG31="","",VLOOKUP(AG31,'1-2シフト記号表（勤務時間帯）'!$C$6:$U$35,19,FALSE))</f>
        <v/>
      </c>
      <c r="AH33" s="317" t="str">
        <f>IF(AH31="","",VLOOKUP(AH31,'1-2シフト記号表（勤務時間帯）'!$C$6:$U$35,19,FALSE))</f>
        <v/>
      </c>
      <c r="AI33" s="317" t="str">
        <f>IF(AI31="","",VLOOKUP(AI31,'1-2シフト記号表（勤務時間帯）'!$C$6:$U$35,19,FALSE))</f>
        <v/>
      </c>
      <c r="AJ33" s="317" t="str">
        <f>IF(AJ31="","",VLOOKUP(AJ31,'1-2シフト記号表（勤務時間帯）'!$C$6:$U$35,19,FALSE))</f>
        <v/>
      </c>
      <c r="AK33" s="317" t="str">
        <f>IF(AK31="","",VLOOKUP(AK31,'1-2シフト記号表（勤務時間帯）'!$C$6:$U$35,19,FALSE))</f>
        <v/>
      </c>
      <c r="AL33" s="317" t="str">
        <f>IF(AL31="","",VLOOKUP(AL31,'1-2シフト記号表（勤務時間帯）'!$C$6:$U$35,19,FALSE))</f>
        <v/>
      </c>
      <c r="AM33" s="318" t="str">
        <f>IF(AM31="","",VLOOKUP(AM31,'1-2シフト記号表（勤務時間帯）'!$C$6:$U$35,19,FALSE))</f>
        <v/>
      </c>
      <c r="AN33" s="316" t="str">
        <f>IF(AN31="","",VLOOKUP(AN31,'1-2シフト記号表（勤務時間帯）'!$C$6:$U$35,19,FALSE))</f>
        <v/>
      </c>
      <c r="AO33" s="317" t="str">
        <f>IF(AO31="","",VLOOKUP(AO31,'1-2シフト記号表（勤務時間帯）'!$C$6:$U$35,19,FALSE))</f>
        <v/>
      </c>
      <c r="AP33" s="317" t="str">
        <f>IF(AP31="","",VLOOKUP(AP31,'1-2シフト記号表（勤務時間帯）'!$C$6:$U$35,19,FALSE))</f>
        <v/>
      </c>
      <c r="AQ33" s="317" t="str">
        <f>IF(AQ31="","",VLOOKUP(AQ31,'1-2シフト記号表（勤務時間帯）'!$C$6:$U$35,19,FALSE))</f>
        <v/>
      </c>
      <c r="AR33" s="317" t="str">
        <f>IF(AR31="","",VLOOKUP(AR31,'1-2シフト記号表（勤務時間帯）'!$C$6:$U$35,19,FALSE))</f>
        <v/>
      </c>
      <c r="AS33" s="317" t="str">
        <f>IF(AS31="","",VLOOKUP(AS31,'1-2シフト記号表（勤務時間帯）'!$C$6:$U$35,19,FALSE))</f>
        <v/>
      </c>
      <c r="AT33" s="318" t="str">
        <f>IF(AT31="","",VLOOKUP(AT31,'1-2シフト記号表（勤務時間帯）'!$C$6:$U$35,19,FALSE))</f>
        <v/>
      </c>
      <c r="AU33" s="316" t="str">
        <f>IF(AU31="","",VLOOKUP(AU31,'1-2シフト記号表（勤務時間帯）'!$C$6:$U$35,19,FALSE))</f>
        <v/>
      </c>
      <c r="AV33" s="317" t="str">
        <f>IF(AV31="","",VLOOKUP(AV31,'1-2シフト記号表（勤務時間帯）'!$C$6:$U$35,19,FALSE))</f>
        <v/>
      </c>
      <c r="AW33" s="317" t="str">
        <f>IF(AW31="","",VLOOKUP(AW31,'1-2シフト記号表（勤務時間帯）'!$C$6:$U$35,19,FALSE))</f>
        <v/>
      </c>
      <c r="AX33" s="911">
        <f>IF($BB$3="４週",SUM(S33:AT33),IF($BB$3="暦月",SUM(S33:AW33),""))</f>
        <v>0</v>
      </c>
      <c r="AY33" s="912"/>
      <c r="AZ33" s="913">
        <f>IF($BB$3="４週",AX33/4,IF($BB$3="暦月",'1-1勤務表'!AX33/('1-1勤務表'!$BB$8/7),""))</f>
        <v>0</v>
      </c>
      <c r="BA33" s="914"/>
      <c r="BB33" s="926"/>
      <c r="BC33" s="927"/>
      <c r="BD33" s="927"/>
      <c r="BE33" s="927"/>
      <c r="BF33" s="928"/>
    </row>
    <row r="34" spans="2:58" ht="20.25" customHeight="1" x14ac:dyDescent="0.2">
      <c r="B34" s="932">
        <f>B31+1</f>
        <v>5</v>
      </c>
      <c r="C34" s="934"/>
      <c r="D34" s="935"/>
      <c r="E34" s="936"/>
      <c r="F34" s="319"/>
      <c r="G34" s="865"/>
      <c r="H34" s="868"/>
      <c r="I34" s="869"/>
      <c r="J34" s="869"/>
      <c r="K34" s="870"/>
      <c r="L34" s="871"/>
      <c r="M34" s="872"/>
      <c r="N34" s="872"/>
      <c r="O34" s="873"/>
      <c r="P34" s="880" t="s">
        <v>62</v>
      </c>
      <c r="Q34" s="881"/>
      <c r="R34" s="882"/>
      <c r="S34" s="308"/>
      <c r="T34" s="309"/>
      <c r="U34" s="309"/>
      <c r="V34" s="309"/>
      <c r="W34" s="309"/>
      <c r="X34" s="309"/>
      <c r="Y34" s="310"/>
      <c r="Z34" s="308"/>
      <c r="AA34" s="309"/>
      <c r="AB34" s="309"/>
      <c r="AC34" s="309"/>
      <c r="AD34" s="309"/>
      <c r="AE34" s="309"/>
      <c r="AF34" s="310"/>
      <c r="AG34" s="308"/>
      <c r="AH34" s="309"/>
      <c r="AI34" s="309"/>
      <c r="AJ34" s="309"/>
      <c r="AK34" s="309"/>
      <c r="AL34" s="309"/>
      <c r="AM34" s="310"/>
      <c r="AN34" s="308"/>
      <c r="AO34" s="309"/>
      <c r="AP34" s="309"/>
      <c r="AQ34" s="309"/>
      <c r="AR34" s="309"/>
      <c r="AS34" s="309"/>
      <c r="AT34" s="310"/>
      <c r="AU34" s="308"/>
      <c r="AV34" s="309"/>
      <c r="AW34" s="309"/>
      <c r="AX34" s="892"/>
      <c r="AY34" s="893"/>
      <c r="AZ34" s="894"/>
      <c r="BA34" s="895"/>
      <c r="BB34" s="920"/>
      <c r="BC34" s="921"/>
      <c r="BD34" s="921"/>
      <c r="BE34" s="921"/>
      <c r="BF34" s="922"/>
    </row>
    <row r="35" spans="2:58" ht="20.25" customHeight="1" x14ac:dyDescent="0.2">
      <c r="B35" s="932"/>
      <c r="C35" s="937"/>
      <c r="D35" s="938"/>
      <c r="E35" s="939"/>
      <c r="F35" s="311"/>
      <c r="G35" s="866"/>
      <c r="H35" s="868"/>
      <c r="I35" s="869"/>
      <c r="J35" s="869"/>
      <c r="K35" s="870"/>
      <c r="L35" s="874"/>
      <c r="M35" s="875"/>
      <c r="N35" s="875"/>
      <c r="O35" s="876"/>
      <c r="P35" s="901" t="s">
        <v>63</v>
      </c>
      <c r="Q35" s="902"/>
      <c r="R35" s="903"/>
      <c r="S35" s="312" t="str">
        <f>IF(S34="","",VLOOKUP(S34,'1-2シフト記号表（勤務時間帯）'!$C$6:$K$35,9,FALSE))</f>
        <v/>
      </c>
      <c r="T35" s="313" t="str">
        <f>IF(T34="","",VLOOKUP(T34,'1-2シフト記号表（勤務時間帯）'!$C$6:$K$35,9,FALSE))</f>
        <v/>
      </c>
      <c r="U35" s="313" t="str">
        <f>IF(U34="","",VLOOKUP(U34,'1-2シフト記号表（勤務時間帯）'!$C$6:$K$35,9,FALSE))</f>
        <v/>
      </c>
      <c r="V35" s="313" t="str">
        <f>IF(V34="","",VLOOKUP(V34,'1-2シフト記号表（勤務時間帯）'!$C$6:$K$35,9,FALSE))</f>
        <v/>
      </c>
      <c r="W35" s="313" t="str">
        <f>IF(W34="","",VLOOKUP(W34,'1-2シフト記号表（勤務時間帯）'!$C$6:$K$35,9,FALSE))</f>
        <v/>
      </c>
      <c r="X35" s="313" t="str">
        <f>IF(X34="","",VLOOKUP(X34,'1-2シフト記号表（勤務時間帯）'!$C$6:$K$35,9,FALSE))</f>
        <v/>
      </c>
      <c r="Y35" s="314" t="str">
        <f>IF(Y34="","",VLOOKUP(Y34,'1-2シフト記号表（勤務時間帯）'!$C$6:$K$35,9,FALSE))</f>
        <v/>
      </c>
      <c r="Z35" s="312" t="str">
        <f>IF(Z34="","",VLOOKUP(Z34,'1-2シフト記号表（勤務時間帯）'!$C$6:$K$35,9,FALSE))</f>
        <v/>
      </c>
      <c r="AA35" s="313" t="str">
        <f>IF(AA34="","",VLOOKUP(AA34,'1-2シフト記号表（勤務時間帯）'!$C$6:$K$35,9,FALSE))</f>
        <v/>
      </c>
      <c r="AB35" s="313" t="str">
        <f>IF(AB34="","",VLOOKUP(AB34,'1-2シフト記号表（勤務時間帯）'!$C$6:$K$35,9,FALSE))</f>
        <v/>
      </c>
      <c r="AC35" s="313" t="str">
        <f>IF(AC34="","",VLOOKUP(AC34,'1-2シフト記号表（勤務時間帯）'!$C$6:$K$35,9,FALSE))</f>
        <v/>
      </c>
      <c r="AD35" s="313" t="str">
        <f>IF(AD34="","",VLOOKUP(AD34,'1-2シフト記号表（勤務時間帯）'!$C$6:$K$35,9,FALSE))</f>
        <v/>
      </c>
      <c r="AE35" s="313" t="str">
        <f>IF(AE34="","",VLOOKUP(AE34,'1-2シフト記号表（勤務時間帯）'!$C$6:$K$35,9,FALSE))</f>
        <v/>
      </c>
      <c r="AF35" s="314" t="str">
        <f>IF(AF34="","",VLOOKUP(AF34,'1-2シフト記号表（勤務時間帯）'!$C$6:$K$35,9,FALSE))</f>
        <v/>
      </c>
      <c r="AG35" s="312" t="str">
        <f>IF(AG34="","",VLOOKUP(AG34,'1-2シフト記号表（勤務時間帯）'!$C$6:$K$35,9,FALSE))</f>
        <v/>
      </c>
      <c r="AH35" s="313" t="str">
        <f>IF(AH34="","",VLOOKUP(AH34,'1-2シフト記号表（勤務時間帯）'!$C$6:$K$35,9,FALSE))</f>
        <v/>
      </c>
      <c r="AI35" s="313" t="str">
        <f>IF(AI34="","",VLOOKUP(AI34,'1-2シフト記号表（勤務時間帯）'!$C$6:$K$35,9,FALSE))</f>
        <v/>
      </c>
      <c r="AJ35" s="313" t="str">
        <f>IF(AJ34="","",VLOOKUP(AJ34,'1-2シフト記号表（勤務時間帯）'!$C$6:$K$35,9,FALSE))</f>
        <v/>
      </c>
      <c r="AK35" s="313" t="str">
        <f>IF(AK34="","",VLOOKUP(AK34,'1-2シフト記号表（勤務時間帯）'!$C$6:$K$35,9,FALSE))</f>
        <v/>
      </c>
      <c r="AL35" s="313" t="str">
        <f>IF(AL34="","",VLOOKUP(AL34,'1-2シフト記号表（勤務時間帯）'!$C$6:$K$35,9,FALSE))</f>
        <v/>
      </c>
      <c r="AM35" s="314" t="str">
        <f>IF(AM34="","",VLOOKUP(AM34,'1-2シフト記号表（勤務時間帯）'!$C$6:$K$35,9,FALSE))</f>
        <v/>
      </c>
      <c r="AN35" s="312" t="str">
        <f>IF(AN34="","",VLOOKUP(AN34,'1-2シフト記号表（勤務時間帯）'!$C$6:$K$35,9,FALSE))</f>
        <v/>
      </c>
      <c r="AO35" s="313" t="str">
        <f>IF(AO34="","",VLOOKUP(AO34,'1-2シフト記号表（勤務時間帯）'!$C$6:$K$35,9,FALSE))</f>
        <v/>
      </c>
      <c r="AP35" s="313" t="str">
        <f>IF(AP34="","",VLOOKUP(AP34,'1-2シフト記号表（勤務時間帯）'!$C$6:$K$35,9,FALSE))</f>
        <v/>
      </c>
      <c r="AQ35" s="313" t="str">
        <f>IF(AQ34="","",VLOOKUP(AQ34,'1-2シフト記号表（勤務時間帯）'!$C$6:$K$35,9,FALSE))</f>
        <v/>
      </c>
      <c r="AR35" s="313" t="str">
        <f>IF(AR34="","",VLOOKUP(AR34,'1-2シフト記号表（勤務時間帯）'!$C$6:$K$35,9,FALSE))</f>
        <v/>
      </c>
      <c r="AS35" s="313" t="str">
        <f>IF(AS34="","",VLOOKUP(AS34,'1-2シフト記号表（勤務時間帯）'!$C$6:$K$35,9,FALSE))</f>
        <v/>
      </c>
      <c r="AT35" s="314" t="str">
        <f>IF(AT34="","",VLOOKUP(AT34,'1-2シフト記号表（勤務時間帯）'!$C$6:$K$35,9,FALSE))</f>
        <v/>
      </c>
      <c r="AU35" s="312" t="str">
        <f>IF(AU34="","",VLOOKUP(AU34,'1-2シフト記号表（勤務時間帯）'!$C$6:$K$35,9,FALSE))</f>
        <v/>
      </c>
      <c r="AV35" s="313" t="str">
        <f>IF(AV34="","",VLOOKUP(AV34,'1-2シフト記号表（勤務時間帯）'!$C$6:$K$35,9,FALSE))</f>
        <v/>
      </c>
      <c r="AW35" s="313" t="str">
        <f>IF(AW34="","",VLOOKUP(AW34,'1-2シフト記号表（勤務時間帯）'!$C$6:$K$35,9,FALSE))</f>
        <v/>
      </c>
      <c r="AX35" s="904">
        <f>IF($BB$3="４週",SUM(S35:AT35),IF($BB$3="暦月",SUM(S35:AW35),""))</f>
        <v>0</v>
      </c>
      <c r="AY35" s="905"/>
      <c r="AZ35" s="906">
        <f>IF($BB$3="４週",AX35/4,IF($BB$3="暦月",'1-1勤務表'!AX35/('1-1勤務表'!$BB$8/7),""))</f>
        <v>0</v>
      </c>
      <c r="BA35" s="907"/>
      <c r="BB35" s="923"/>
      <c r="BC35" s="924"/>
      <c r="BD35" s="924"/>
      <c r="BE35" s="924"/>
      <c r="BF35" s="925"/>
    </row>
    <row r="36" spans="2:58" ht="20.25" customHeight="1" x14ac:dyDescent="0.2">
      <c r="B36" s="932"/>
      <c r="C36" s="940"/>
      <c r="D36" s="941"/>
      <c r="E36" s="942"/>
      <c r="F36" s="311">
        <f>C34</f>
        <v>0</v>
      </c>
      <c r="G36" s="867"/>
      <c r="H36" s="868"/>
      <c r="I36" s="869"/>
      <c r="J36" s="869"/>
      <c r="K36" s="870"/>
      <c r="L36" s="877"/>
      <c r="M36" s="878"/>
      <c r="N36" s="878"/>
      <c r="O36" s="879"/>
      <c r="P36" s="929" t="s">
        <v>64</v>
      </c>
      <c r="Q36" s="930"/>
      <c r="R36" s="931"/>
      <c r="S36" s="316" t="str">
        <f>IF(S34="","",VLOOKUP(S34,'1-2シフト記号表（勤務時間帯）'!$C$6:$U$35,19,FALSE))</f>
        <v/>
      </c>
      <c r="T36" s="317" t="str">
        <f>IF(T34="","",VLOOKUP(T34,'1-2シフト記号表（勤務時間帯）'!$C$6:$U$35,19,FALSE))</f>
        <v/>
      </c>
      <c r="U36" s="317" t="str">
        <f>IF(U34="","",VLOOKUP(U34,'1-2シフト記号表（勤務時間帯）'!$C$6:$U$35,19,FALSE))</f>
        <v/>
      </c>
      <c r="V36" s="317" t="str">
        <f>IF(V34="","",VLOOKUP(V34,'1-2シフト記号表（勤務時間帯）'!$C$6:$U$35,19,FALSE))</f>
        <v/>
      </c>
      <c r="W36" s="317" t="str">
        <f>IF(W34="","",VLOOKUP(W34,'1-2シフト記号表（勤務時間帯）'!$C$6:$U$35,19,FALSE))</f>
        <v/>
      </c>
      <c r="X36" s="317" t="str">
        <f>IF(X34="","",VLOOKUP(X34,'1-2シフト記号表（勤務時間帯）'!$C$6:$U$35,19,FALSE))</f>
        <v/>
      </c>
      <c r="Y36" s="318" t="str">
        <f>IF(Y34="","",VLOOKUP(Y34,'1-2シフト記号表（勤務時間帯）'!$C$6:$U$35,19,FALSE))</f>
        <v/>
      </c>
      <c r="Z36" s="316" t="str">
        <f>IF(Z34="","",VLOOKUP(Z34,'1-2シフト記号表（勤務時間帯）'!$C$6:$U$35,19,FALSE))</f>
        <v/>
      </c>
      <c r="AA36" s="317" t="str">
        <f>IF(AA34="","",VLOOKUP(AA34,'1-2シフト記号表（勤務時間帯）'!$C$6:$U$35,19,FALSE))</f>
        <v/>
      </c>
      <c r="AB36" s="317" t="str">
        <f>IF(AB34="","",VLOOKUP(AB34,'1-2シフト記号表（勤務時間帯）'!$C$6:$U$35,19,FALSE))</f>
        <v/>
      </c>
      <c r="AC36" s="317" t="str">
        <f>IF(AC34="","",VLOOKUP(AC34,'1-2シフト記号表（勤務時間帯）'!$C$6:$U$35,19,FALSE))</f>
        <v/>
      </c>
      <c r="AD36" s="317" t="str">
        <f>IF(AD34="","",VLOOKUP(AD34,'1-2シフト記号表（勤務時間帯）'!$C$6:$U$35,19,FALSE))</f>
        <v/>
      </c>
      <c r="AE36" s="317" t="str">
        <f>IF(AE34="","",VLOOKUP(AE34,'1-2シフト記号表（勤務時間帯）'!$C$6:$U$35,19,FALSE))</f>
        <v/>
      </c>
      <c r="AF36" s="318" t="str">
        <f>IF(AF34="","",VLOOKUP(AF34,'1-2シフト記号表（勤務時間帯）'!$C$6:$U$35,19,FALSE))</f>
        <v/>
      </c>
      <c r="AG36" s="316" t="str">
        <f>IF(AG34="","",VLOOKUP(AG34,'1-2シフト記号表（勤務時間帯）'!$C$6:$U$35,19,FALSE))</f>
        <v/>
      </c>
      <c r="AH36" s="317" t="str">
        <f>IF(AH34="","",VLOOKUP(AH34,'1-2シフト記号表（勤務時間帯）'!$C$6:$U$35,19,FALSE))</f>
        <v/>
      </c>
      <c r="AI36" s="317" t="str">
        <f>IF(AI34="","",VLOOKUP(AI34,'1-2シフト記号表（勤務時間帯）'!$C$6:$U$35,19,FALSE))</f>
        <v/>
      </c>
      <c r="AJ36" s="317" t="str">
        <f>IF(AJ34="","",VLOOKUP(AJ34,'1-2シフト記号表（勤務時間帯）'!$C$6:$U$35,19,FALSE))</f>
        <v/>
      </c>
      <c r="AK36" s="317" t="str">
        <f>IF(AK34="","",VLOOKUP(AK34,'1-2シフト記号表（勤務時間帯）'!$C$6:$U$35,19,FALSE))</f>
        <v/>
      </c>
      <c r="AL36" s="317" t="str">
        <f>IF(AL34="","",VLOOKUP(AL34,'1-2シフト記号表（勤務時間帯）'!$C$6:$U$35,19,FALSE))</f>
        <v/>
      </c>
      <c r="AM36" s="318" t="str">
        <f>IF(AM34="","",VLOOKUP(AM34,'1-2シフト記号表（勤務時間帯）'!$C$6:$U$35,19,FALSE))</f>
        <v/>
      </c>
      <c r="AN36" s="316" t="str">
        <f>IF(AN34="","",VLOOKUP(AN34,'1-2シフト記号表（勤務時間帯）'!$C$6:$U$35,19,FALSE))</f>
        <v/>
      </c>
      <c r="AO36" s="317" t="str">
        <f>IF(AO34="","",VLOOKUP(AO34,'1-2シフト記号表（勤務時間帯）'!$C$6:$U$35,19,FALSE))</f>
        <v/>
      </c>
      <c r="AP36" s="317" t="str">
        <f>IF(AP34="","",VLOOKUP(AP34,'1-2シフト記号表（勤務時間帯）'!$C$6:$U$35,19,FALSE))</f>
        <v/>
      </c>
      <c r="AQ36" s="317" t="str">
        <f>IF(AQ34="","",VLOOKUP(AQ34,'1-2シフト記号表（勤務時間帯）'!$C$6:$U$35,19,FALSE))</f>
        <v/>
      </c>
      <c r="AR36" s="317" t="str">
        <f>IF(AR34="","",VLOOKUP(AR34,'1-2シフト記号表（勤務時間帯）'!$C$6:$U$35,19,FALSE))</f>
        <v/>
      </c>
      <c r="AS36" s="317" t="str">
        <f>IF(AS34="","",VLOOKUP(AS34,'1-2シフト記号表（勤務時間帯）'!$C$6:$U$35,19,FALSE))</f>
        <v/>
      </c>
      <c r="AT36" s="318" t="str">
        <f>IF(AT34="","",VLOOKUP(AT34,'1-2シフト記号表（勤務時間帯）'!$C$6:$U$35,19,FALSE))</f>
        <v/>
      </c>
      <c r="AU36" s="316" t="str">
        <f>IF(AU34="","",VLOOKUP(AU34,'1-2シフト記号表（勤務時間帯）'!$C$6:$U$35,19,FALSE))</f>
        <v/>
      </c>
      <c r="AV36" s="317" t="str">
        <f>IF(AV34="","",VLOOKUP(AV34,'1-2シフト記号表（勤務時間帯）'!$C$6:$U$35,19,FALSE))</f>
        <v/>
      </c>
      <c r="AW36" s="317" t="str">
        <f>IF(AW34="","",VLOOKUP(AW34,'1-2シフト記号表（勤務時間帯）'!$C$6:$U$35,19,FALSE))</f>
        <v/>
      </c>
      <c r="AX36" s="911">
        <f>IF($BB$3="４週",SUM(S36:AT36),IF($BB$3="暦月",SUM(S36:AW36),""))</f>
        <v>0</v>
      </c>
      <c r="AY36" s="912"/>
      <c r="AZ36" s="913">
        <f>IF($BB$3="４週",AX36/4,IF($BB$3="暦月",'1-1勤務表'!AX36/('1-1勤務表'!$BB$8/7),""))</f>
        <v>0</v>
      </c>
      <c r="BA36" s="914"/>
      <c r="BB36" s="926"/>
      <c r="BC36" s="927"/>
      <c r="BD36" s="927"/>
      <c r="BE36" s="927"/>
      <c r="BF36" s="928"/>
    </row>
    <row r="37" spans="2:58" ht="20.25" customHeight="1" x14ac:dyDescent="0.2">
      <c r="B37" s="932">
        <f>B34+1</f>
        <v>6</v>
      </c>
      <c r="C37" s="934"/>
      <c r="D37" s="935"/>
      <c r="E37" s="936"/>
      <c r="F37" s="319"/>
      <c r="G37" s="865"/>
      <c r="H37" s="868"/>
      <c r="I37" s="869"/>
      <c r="J37" s="869"/>
      <c r="K37" s="870"/>
      <c r="L37" s="871"/>
      <c r="M37" s="872"/>
      <c r="N37" s="872"/>
      <c r="O37" s="873"/>
      <c r="P37" s="880" t="s">
        <v>62</v>
      </c>
      <c r="Q37" s="881"/>
      <c r="R37" s="882"/>
      <c r="S37" s="308"/>
      <c r="T37" s="309"/>
      <c r="U37" s="309"/>
      <c r="V37" s="309"/>
      <c r="W37" s="309"/>
      <c r="X37" s="309"/>
      <c r="Y37" s="310"/>
      <c r="Z37" s="308"/>
      <c r="AA37" s="309"/>
      <c r="AB37" s="309"/>
      <c r="AC37" s="309"/>
      <c r="AD37" s="309"/>
      <c r="AE37" s="309"/>
      <c r="AF37" s="310"/>
      <c r="AG37" s="308"/>
      <c r="AH37" s="309"/>
      <c r="AI37" s="309"/>
      <c r="AJ37" s="309"/>
      <c r="AK37" s="309"/>
      <c r="AL37" s="309"/>
      <c r="AM37" s="310"/>
      <c r="AN37" s="308"/>
      <c r="AO37" s="309"/>
      <c r="AP37" s="309"/>
      <c r="AQ37" s="309"/>
      <c r="AR37" s="309"/>
      <c r="AS37" s="309"/>
      <c r="AT37" s="310"/>
      <c r="AU37" s="308"/>
      <c r="AV37" s="309"/>
      <c r="AW37" s="309"/>
      <c r="AX37" s="892"/>
      <c r="AY37" s="893"/>
      <c r="AZ37" s="894"/>
      <c r="BA37" s="895"/>
      <c r="BB37" s="920"/>
      <c r="BC37" s="921"/>
      <c r="BD37" s="921"/>
      <c r="BE37" s="921"/>
      <c r="BF37" s="922"/>
    </row>
    <row r="38" spans="2:58" ht="20.25" customHeight="1" x14ac:dyDescent="0.2">
      <c r="B38" s="932"/>
      <c r="C38" s="937"/>
      <c r="D38" s="938"/>
      <c r="E38" s="939"/>
      <c r="F38" s="311"/>
      <c r="G38" s="866"/>
      <c r="H38" s="868"/>
      <c r="I38" s="869"/>
      <c r="J38" s="869"/>
      <c r="K38" s="870"/>
      <c r="L38" s="874"/>
      <c r="M38" s="875"/>
      <c r="N38" s="875"/>
      <c r="O38" s="876"/>
      <c r="P38" s="901" t="s">
        <v>63</v>
      </c>
      <c r="Q38" s="902"/>
      <c r="R38" s="903"/>
      <c r="S38" s="312" t="str">
        <f>IF(S37="","",VLOOKUP(S37,'1-2シフト記号表（勤務時間帯）'!$C$6:$K$35,9,FALSE))</f>
        <v/>
      </c>
      <c r="T38" s="313" t="str">
        <f>IF(T37="","",VLOOKUP(T37,'1-2シフト記号表（勤務時間帯）'!$C$6:$K$35,9,FALSE))</f>
        <v/>
      </c>
      <c r="U38" s="313" t="str">
        <f>IF(U37="","",VLOOKUP(U37,'1-2シフト記号表（勤務時間帯）'!$C$6:$K$35,9,FALSE))</f>
        <v/>
      </c>
      <c r="V38" s="313" t="str">
        <f>IF(V37="","",VLOOKUP(V37,'1-2シフト記号表（勤務時間帯）'!$C$6:$K$35,9,FALSE))</f>
        <v/>
      </c>
      <c r="W38" s="313" t="str">
        <f>IF(W37="","",VLOOKUP(W37,'1-2シフト記号表（勤務時間帯）'!$C$6:$K$35,9,FALSE))</f>
        <v/>
      </c>
      <c r="X38" s="313" t="str">
        <f>IF(X37="","",VLOOKUP(X37,'1-2シフト記号表（勤務時間帯）'!$C$6:$K$35,9,FALSE))</f>
        <v/>
      </c>
      <c r="Y38" s="314" t="str">
        <f>IF(Y37="","",VLOOKUP(Y37,'1-2シフト記号表（勤務時間帯）'!$C$6:$K$35,9,FALSE))</f>
        <v/>
      </c>
      <c r="Z38" s="312" t="str">
        <f>IF(Z37="","",VLOOKUP(Z37,'1-2シフト記号表（勤務時間帯）'!$C$6:$K$35,9,FALSE))</f>
        <v/>
      </c>
      <c r="AA38" s="313" t="str">
        <f>IF(AA37="","",VLOOKUP(AA37,'1-2シフト記号表（勤務時間帯）'!$C$6:$K$35,9,FALSE))</f>
        <v/>
      </c>
      <c r="AB38" s="313" t="str">
        <f>IF(AB37="","",VLOOKUP(AB37,'1-2シフト記号表（勤務時間帯）'!$C$6:$K$35,9,FALSE))</f>
        <v/>
      </c>
      <c r="AC38" s="313" t="str">
        <f>IF(AC37="","",VLOOKUP(AC37,'1-2シフト記号表（勤務時間帯）'!$C$6:$K$35,9,FALSE))</f>
        <v/>
      </c>
      <c r="AD38" s="313" t="str">
        <f>IF(AD37="","",VLOOKUP(AD37,'1-2シフト記号表（勤務時間帯）'!$C$6:$K$35,9,FALSE))</f>
        <v/>
      </c>
      <c r="AE38" s="313" t="str">
        <f>IF(AE37="","",VLOOKUP(AE37,'1-2シフト記号表（勤務時間帯）'!$C$6:$K$35,9,FALSE))</f>
        <v/>
      </c>
      <c r="AF38" s="314" t="str">
        <f>IF(AF37="","",VLOOKUP(AF37,'1-2シフト記号表（勤務時間帯）'!$C$6:$K$35,9,FALSE))</f>
        <v/>
      </c>
      <c r="AG38" s="312" t="str">
        <f>IF(AG37="","",VLOOKUP(AG37,'1-2シフト記号表（勤務時間帯）'!$C$6:$K$35,9,FALSE))</f>
        <v/>
      </c>
      <c r="AH38" s="313" t="str">
        <f>IF(AH37="","",VLOOKUP(AH37,'1-2シフト記号表（勤務時間帯）'!$C$6:$K$35,9,FALSE))</f>
        <v/>
      </c>
      <c r="AI38" s="313" t="str">
        <f>IF(AI37="","",VLOOKUP(AI37,'1-2シフト記号表（勤務時間帯）'!$C$6:$K$35,9,FALSE))</f>
        <v/>
      </c>
      <c r="AJ38" s="313" t="str">
        <f>IF(AJ37="","",VLOOKUP(AJ37,'1-2シフト記号表（勤務時間帯）'!$C$6:$K$35,9,FALSE))</f>
        <v/>
      </c>
      <c r="AK38" s="313" t="str">
        <f>IF(AK37="","",VLOOKUP(AK37,'1-2シフト記号表（勤務時間帯）'!$C$6:$K$35,9,FALSE))</f>
        <v/>
      </c>
      <c r="AL38" s="313" t="str">
        <f>IF(AL37="","",VLOOKUP(AL37,'1-2シフト記号表（勤務時間帯）'!$C$6:$K$35,9,FALSE))</f>
        <v/>
      </c>
      <c r="AM38" s="314" t="str">
        <f>IF(AM37="","",VLOOKUP(AM37,'1-2シフト記号表（勤務時間帯）'!$C$6:$K$35,9,FALSE))</f>
        <v/>
      </c>
      <c r="AN38" s="312" t="str">
        <f>IF(AN37="","",VLOOKUP(AN37,'1-2シフト記号表（勤務時間帯）'!$C$6:$K$35,9,FALSE))</f>
        <v/>
      </c>
      <c r="AO38" s="313" t="str">
        <f>IF(AO37="","",VLOOKUP(AO37,'1-2シフト記号表（勤務時間帯）'!$C$6:$K$35,9,FALSE))</f>
        <v/>
      </c>
      <c r="AP38" s="313" t="str">
        <f>IF(AP37="","",VLOOKUP(AP37,'1-2シフト記号表（勤務時間帯）'!$C$6:$K$35,9,FALSE))</f>
        <v/>
      </c>
      <c r="AQ38" s="313" t="str">
        <f>IF(AQ37="","",VLOOKUP(AQ37,'1-2シフト記号表（勤務時間帯）'!$C$6:$K$35,9,FALSE))</f>
        <v/>
      </c>
      <c r="AR38" s="313" t="str">
        <f>IF(AR37="","",VLOOKUP(AR37,'1-2シフト記号表（勤務時間帯）'!$C$6:$K$35,9,FALSE))</f>
        <v/>
      </c>
      <c r="AS38" s="313" t="str">
        <f>IF(AS37="","",VLOOKUP(AS37,'1-2シフト記号表（勤務時間帯）'!$C$6:$K$35,9,FALSE))</f>
        <v/>
      </c>
      <c r="AT38" s="314" t="str">
        <f>IF(AT37="","",VLOOKUP(AT37,'1-2シフト記号表（勤務時間帯）'!$C$6:$K$35,9,FALSE))</f>
        <v/>
      </c>
      <c r="AU38" s="312" t="str">
        <f>IF(AU37="","",VLOOKUP(AU37,'1-2シフト記号表（勤務時間帯）'!$C$6:$K$35,9,FALSE))</f>
        <v/>
      </c>
      <c r="AV38" s="313" t="str">
        <f>IF(AV37="","",VLOOKUP(AV37,'1-2シフト記号表（勤務時間帯）'!$C$6:$K$35,9,FALSE))</f>
        <v/>
      </c>
      <c r="AW38" s="313" t="str">
        <f>IF(AW37="","",VLOOKUP(AW37,'1-2シフト記号表（勤務時間帯）'!$C$6:$K$35,9,FALSE))</f>
        <v/>
      </c>
      <c r="AX38" s="904">
        <f>IF($BB$3="４週",SUM(S38:AT38),IF($BB$3="暦月",SUM(S38:AW38),""))</f>
        <v>0</v>
      </c>
      <c r="AY38" s="905"/>
      <c r="AZ38" s="906">
        <f>IF($BB$3="４週",AX38/4,IF($BB$3="暦月",'1-1勤務表'!AX38/('1-1勤務表'!$BB$8/7),""))</f>
        <v>0</v>
      </c>
      <c r="BA38" s="907"/>
      <c r="BB38" s="923"/>
      <c r="BC38" s="924"/>
      <c r="BD38" s="924"/>
      <c r="BE38" s="924"/>
      <c r="BF38" s="925"/>
    </row>
    <row r="39" spans="2:58" ht="20.25" customHeight="1" x14ac:dyDescent="0.2">
      <c r="B39" s="932"/>
      <c r="C39" s="940"/>
      <c r="D39" s="941"/>
      <c r="E39" s="942"/>
      <c r="F39" s="311">
        <f>C37</f>
        <v>0</v>
      </c>
      <c r="G39" s="867"/>
      <c r="H39" s="868"/>
      <c r="I39" s="869"/>
      <c r="J39" s="869"/>
      <c r="K39" s="870"/>
      <c r="L39" s="877"/>
      <c r="M39" s="878"/>
      <c r="N39" s="878"/>
      <c r="O39" s="879"/>
      <c r="P39" s="929" t="s">
        <v>64</v>
      </c>
      <c r="Q39" s="930"/>
      <c r="R39" s="931"/>
      <c r="S39" s="316" t="str">
        <f>IF(S37="","",VLOOKUP(S37,'1-2シフト記号表（勤務時間帯）'!$C$6:$U$35,19,FALSE))</f>
        <v/>
      </c>
      <c r="T39" s="317" t="str">
        <f>IF(T37="","",VLOOKUP(T37,'1-2シフト記号表（勤務時間帯）'!$C$6:$U$35,19,FALSE))</f>
        <v/>
      </c>
      <c r="U39" s="317" t="str">
        <f>IF(U37="","",VLOOKUP(U37,'1-2シフト記号表（勤務時間帯）'!$C$6:$U$35,19,FALSE))</f>
        <v/>
      </c>
      <c r="V39" s="317" t="str">
        <f>IF(V37="","",VLOOKUP(V37,'1-2シフト記号表（勤務時間帯）'!$C$6:$U$35,19,FALSE))</f>
        <v/>
      </c>
      <c r="W39" s="317" t="str">
        <f>IF(W37="","",VLOOKUP(W37,'1-2シフト記号表（勤務時間帯）'!$C$6:$U$35,19,FALSE))</f>
        <v/>
      </c>
      <c r="X39" s="317" t="str">
        <f>IF(X37="","",VLOOKUP(X37,'1-2シフト記号表（勤務時間帯）'!$C$6:$U$35,19,FALSE))</f>
        <v/>
      </c>
      <c r="Y39" s="318" t="str">
        <f>IF(Y37="","",VLOOKUP(Y37,'1-2シフト記号表（勤務時間帯）'!$C$6:$U$35,19,FALSE))</f>
        <v/>
      </c>
      <c r="Z39" s="316" t="str">
        <f>IF(Z37="","",VLOOKUP(Z37,'1-2シフト記号表（勤務時間帯）'!$C$6:$U$35,19,FALSE))</f>
        <v/>
      </c>
      <c r="AA39" s="317" t="str">
        <f>IF(AA37="","",VLOOKUP(AA37,'1-2シフト記号表（勤務時間帯）'!$C$6:$U$35,19,FALSE))</f>
        <v/>
      </c>
      <c r="AB39" s="317" t="str">
        <f>IF(AB37="","",VLOOKUP(AB37,'1-2シフト記号表（勤務時間帯）'!$C$6:$U$35,19,FALSE))</f>
        <v/>
      </c>
      <c r="AC39" s="317" t="str">
        <f>IF(AC37="","",VLOOKUP(AC37,'1-2シフト記号表（勤務時間帯）'!$C$6:$U$35,19,FALSE))</f>
        <v/>
      </c>
      <c r="AD39" s="317" t="str">
        <f>IF(AD37="","",VLOOKUP(AD37,'1-2シフト記号表（勤務時間帯）'!$C$6:$U$35,19,FALSE))</f>
        <v/>
      </c>
      <c r="AE39" s="317" t="str">
        <f>IF(AE37="","",VLOOKUP(AE37,'1-2シフト記号表（勤務時間帯）'!$C$6:$U$35,19,FALSE))</f>
        <v/>
      </c>
      <c r="AF39" s="318" t="str">
        <f>IF(AF37="","",VLOOKUP(AF37,'1-2シフト記号表（勤務時間帯）'!$C$6:$U$35,19,FALSE))</f>
        <v/>
      </c>
      <c r="AG39" s="316" t="str">
        <f>IF(AG37="","",VLOOKUP(AG37,'1-2シフト記号表（勤務時間帯）'!$C$6:$U$35,19,FALSE))</f>
        <v/>
      </c>
      <c r="AH39" s="317" t="str">
        <f>IF(AH37="","",VLOOKUP(AH37,'1-2シフト記号表（勤務時間帯）'!$C$6:$U$35,19,FALSE))</f>
        <v/>
      </c>
      <c r="AI39" s="317" t="str">
        <f>IF(AI37="","",VLOOKUP(AI37,'1-2シフト記号表（勤務時間帯）'!$C$6:$U$35,19,FALSE))</f>
        <v/>
      </c>
      <c r="AJ39" s="317" t="str">
        <f>IF(AJ37="","",VLOOKUP(AJ37,'1-2シフト記号表（勤務時間帯）'!$C$6:$U$35,19,FALSE))</f>
        <v/>
      </c>
      <c r="AK39" s="317" t="str">
        <f>IF(AK37="","",VLOOKUP(AK37,'1-2シフト記号表（勤務時間帯）'!$C$6:$U$35,19,FALSE))</f>
        <v/>
      </c>
      <c r="AL39" s="317" t="str">
        <f>IF(AL37="","",VLOOKUP(AL37,'1-2シフト記号表（勤務時間帯）'!$C$6:$U$35,19,FALSE))</f>
        <v/>
      </c>
      <c r="AM39" s="318" t="str">
        <f>IF(AM37="","",VLOOKUP(AM37,'1-2シフト記号表（勤務時間帯）'!$C$6:$U$35,19,FALSE))</f>
        <v/>
      </c>
      <c r="AN39" s="316" t="str">
        <f>IF(AN37="","",VLOOKUP(AN37,'1-2シフト記号表（勤務時間帯）'!$C$6:$U$35,19,FALSE))</f>
        <v/>
      </c>
      <c r="AO39" s="317" t="str">
        <f>IF(AO37="","",VLOOKUP(AO37,'1-2シフト記号表（勤務時間帯）'!$C$6:$U$35,19,FALSE))</f>
        <v/>
      </c>
      <c r="AP39" s="317" t="str">
        <f>IF(AP37="","",VLOOKUP(AP37,'1-2シフト記号表（勤務時間帯）'!$C$6:$U$35,19,FALSE))</f>
        <v/>
      </c>
      <c r="AQ39" s="317" t="str">
        <f>IF(AQ37="","",VLOOKUP(AQ37,'1-2シフト記号表（勤務時間帯）'!$C$6:$U$35,19,FALSE))</f>
        <v/>
      </c>
      <c r="AR39" s="317" t="str">
        <f>IF(AR37="","",VLOOKUP(AR37,'1-2シフト記号表（勤務時間帯）'!$C$6:$U$35,19,FALSE))</f>
        <v/>
      </c>
      <c r="AS39" s="317" t="str">
        <f>IF(AS37="","",VLOOKUP(AS37,'1-2シフト記号表（勤務時間帯）'!$C$6:$U$35,19,FALSE))</f>
        <v/>
      </c>
      <c r="AT39" s="318" t="str">
        <f>IF(AT37="","",VLOOKUP(AT37,'1-2シフト記号表（勤務時間帯）'!$C$6:$U$35,19,FALSE))</f>
        <v/>
      </c>
      <c r="AU39" s="316" t="str">
        <f>IF(AU37="","",VLOOKUP(AU37,'1-2シフト記号表（勤務時間帯）'!$C$6:$U$35,19,FALSE))</f>
        <v/>
      </c>
      <c r="AV39" s="317" t="str">
        <f>IF(AV37="","",VLOOKUP(AV37,'1-2シフト記号表（勤務時間帯）'!$C$6:$U$35,19,FALSE))</f>
        <v/>
      </c>
      <c r="AW39" s="317" t="str">
        <f>IF(AW37="","",VLOOKUP(AW37,'1-2シフト記号表（勤務時間帯）'!$C$6:$U$35,19,FALSE))</f>
        <v/>
      </c>
      <c r="AX39" s="911">
        <f>IF($BB$3="４週",SUM(S39:AT39),IF($BB$3="暦月",SUM(S39:AW39),""))</f>
        <v>0</v>
      </c>
      <c r="AY39" s="912"/>
      <c r="AZ39" s="913">
        <f>IF($BB$3="４週",AX39/4,IF($BB$3="暦月",'1-1勤務表'!AX39/('1-1勤務表'!$BB$8/7),""))</f>
        <v>0</v>
      </c>
      <c r="BA39" s="914"/>
      <c r="BB39" s="926"/>
      <c r="BC39" s="927"/>
      <c r="BD39" s="927"/>
      <c r="BE39" s="927"/>
      <c r="BF39" s="928"/>
    </row>
    <row r="40" spans="2:58" ht="20.25" customHeight="1" x14ac:dyDescent="0.2">
      <c r="B40" s="932">
        <f>B37+1</f>
        <v>7</v>
      </c>
      <c r="C40" s="934"/>
      <c r="D40" s="935"/>
      <c r="E40" s="936"/>
      <c r="F40" s="319"/>
      <c r="G40" s="865"/>
      <c r="H40" s="868"/>
      <c r="I40" s="869"/>
      <c r="J40" s="869"/>
      <c r="K40" s="870"/>
      <c r="L40" s="871"/>
      <c r="M40" s="872"/>
      <c r="N40" s="872"/>
      <c r="O40" s="873"/>
      <c r="P40" s="880" t="s">
        <v>62</v>
      </c>
      <c r="Q40" s="881"/>
      <c r="R40" s="882"/>
      <c r="S40" s="308"/>
      <c r="T40" s="309"/>
      <c r="U40" s="309"/>
      <c r="V40" s="309"/>
      <c r="W40" s="309"/>
      <c r="X40" s="309"/>
      <c r="Y40" s="310"/>
      <c r="Z40" s="308"/>
      <c r="AA40" s="309"/>
      <c r="AB40" s="309"/>
      <c r="AC40" s="309"/>
      <c r="AD40" s="309"/>
      <c r="AE40" s="309"/>
      <c r="AF40" s="310"/>
      <c r="AG40" s="308"/>
      <c r="AH40" s="309"/>
      <c r="AI40" s="309"/>
      <c r="AJ40" s="309"/>
      <c r="AK40" s="309"/>
      <c r="AL40" s="309"/>
      <c r="AM40" s="310"/>
      <c r="AN40" s="308"/>
      <c r="AO40" s="309"/>
      <c r="AP40" s="309"/>
      <c r="AQ40" s="309"/>
      <c r="AR40" s="309"/>
      <c r="AS40" s="309"/>
      <c r="AT40" s="310"/>
      <c r="AU40" s="308"/>
      <c r="AV40" s="309"/>
      <c r="AW40" s="309"/>
      <c r="AX40" s="892"/>
      <c r="AY40" s="893"/>
      <c r="AZ40" s="894"/>
      <c r="BA40" s="895"/>
      <c r="BB40" s="920"/>
      <c r="BC40" s="921"/>
      <c r="BD40" s="921"/>
      <c r="BE40" s="921"/>
      <c r="BF40" s="922"/>
    </row>
    <row r="41" spans="2:58" ht="20.25" customHeight="1" x14ac:dyDescent="0.2">
      <c r="B41" s="932"/>
      <c r="C41" s="937"/>
      <c r="D41" s="938"/>
      <c r="E41" s="939"/>
      <c r="F41" s="311"/>
      <c r="G41" s="866"/>
      <c r="H41" s="868"/>
      <c r="I41" s="869"/>
      <c r="J41" s="869"/>
      <c r="K41" s="870"/>
      <c r="L41" s="874"/>
      <c r="M41" s="875"/>
      <c r="N41" s="875"/>
      <c r="O41" s="876"/>
      <c r="P41" s="901" t="s">
        <v>63</v>
      </c>
      <c r="Q41" s="902"/>
      <c r="R41" s="903"/>
      <c r="S41" s="312" t="str">
        <f>IF(S40="","",VLOOKUP(S40,'1-2シフト記号表（勤務時間帯）'!$C$6:$K$35,9,FALSE))</f>
        <v/>
      </c>
      <c r="T41" s="313" t="str">
        <f>IF(T40="","",VLOOKUP(T40,'1-2シフト記号表（勤務時間帯）'!$C$6:$K$35,9,FALSE))</f>
        <v/>
      </c>
      <c r="U41" s="313" t="str">
        <f>IF(U40="","",VLOOKUP(U40,'1-2シフト記号表（勤務時間帯）'!$C$6:$K$35,9,FALSE))</f>
        <v/>
      </c>
      <c r="V41" s="313" t="str">
        <f>IF(V40="","",VLOOKUP(V40,'1-2シフト記号表（勤務時間帯）'!$C$6:$K$35,9,FALSE))</f>
        <v/>
      </c>
      <c r="W41" s="313" t="str">
        <f>IF(W40="","",VLOOKUP(W40,'1-2シフト記号表（勤務時間帯）'!$C$6:$K$35,9,FALSE))</f>
        <v/>
      </c>
      <c r="X41" s="313" t="str">
        <f>IF(X40="","",VLOOKUP(X40,'1-2シフト記号表（勤務時間帯）'!$C$6:$K$35,9,FALSE))</f>
        <v/>
      </c>
      <c r="Y41" s="314" t="str">
        <f>IF(Y40="","",VLOOKUP(Y40,'1-2シフト記号表（勤務時間帯）'!$C$6:$K$35,9,FALSE))</f>
        <v/>
      </c>
      <c r="Z41" s="312" t="str">
        <f>IF(Z40="","",VLOOKUP(Z40,'1-2シフト記号表（勤務時間帯）'!$C$6:$K$35,9,FALSE))</f>
        <v/>
      </c>
      <c r="AA41" s="313" t="str">
        <f>IF(AA40="","",VLOOKUP(AA40,'1-2シフト記号表（勤務時間帯）'!$C$6:$K$35,9,FALSE))</f>
        <v/>
      </c>
      <c r="AB41" s="313" t="str">
        <f>IF(AB40="","",VLOOKUP(AB40,'1-2シフト記号表（勤務時間帯）'!$C$6:$K$35,9,FALSE))</f>
        <v/>
      </c>
      <c r="AC41" s="313" t="str">
        <f>IF(AC40="","",VLOOKUP(AC40,'1-2シフト記号表（勤務時間帯）'!$C$6:$K$35,9,FALSE))</f>
        <v/>
      </c>
      <c r="AD41" s="313" t="str">
        <f>IF(AD40="","",VLOOKUP(AD40,'1-2シフト記号表（勤務時間帯）'!$C$6:$K$35,9,FALSE))</f>
        <v/>
      </c>
      <c r="AE41" s="313" t="str">
        <f>IF(AE40="","",VLOOKUP(AE40,'1-2シフト記号表（勤務時間帯）'!$C$6:$K$35,9,FALSE))</f>
        <v/>
      </c>
      <c r="AF41" s="314" t="str">
        <f>IF(AF40="","",VLOOKUP(AF40,'1-2シフト記号表（勤務時間帯）'!$C$6:$K$35,9,FALSE))</f>
        <v/>
      </c>
      <c r="AG41" s="312" t="str">
        <f>IF(AG40="","",VLOOKUP(AG40,'1-2シフト記号表（勤務時間帯）'!$C$6:$K$35,9,FALSE))</f>
        <v/>
      </c>
      <c r="AH41" s="313" t="str">
        <f>IF(AH40="","",VLOOKUP(AH40,'1-2シフト記号表（勤務時間帯）'!$C$6:$K$35,9,FALSE))</f>
        <v/>
      </c>
      <c r="AI41" s="313" t="str">
        <f>IF(AI40="","",VLOOKUP(AI40,'1-2シフト記号表（勤務時間帯）'!$C$6:$K$35,9,FALSE))</f>
        <v/>
      </c>
      <c r="AJ41" s="313" t="str">
        <f>IF(AJ40="","",VLOOKUP(AJ40,'1-2シフト記号表（勤務時間帯）'!$C$6:$K$35,9,FALSE))</f>
        <v/>
      </c>
      <c r="AK41" s="313" t="str">
        <f>IF(AK40="","",VLOOKUP(AK40,'1-2シフト記号表（勤務時間帯）'!$C$6:$K$35,9,FALSE))</f>
        <v/>
      </c>
      <c r="AL41" s="313" t="str">
        <f>IF(AL40="","",VLOOKUP(AL40,'1-2シフト記号表（勤務時間帯）'!$C$6:$K$35,9,FALSE))</f>
        <v/>
      </c>
      <c r="AM41" s="314" t="str">
        <f>IF(AM40="","",VLOOKUP(AM40,'1-2シフト記号表（勤務時間帯）'!$C$6:$K$35,9,FALSE))</f>
        <v/>
      </c>
      <c r="AN41" s="312" t="str">
        <f>IF(AN40="","",VLOOKUP(AN40,'1-2シフト記号表（勤務時間帯）'!$C$6:$K$35,9,FALSE))</f>
        <v/>
      </c>
      <c r="AO41" s="313" t="str">
        <f>IF(AO40="","",VLOOKUP(AO40,'1-2シフト記号表（勤務時間帯）'!$C$6:$K$35,9,FALSE))</f>
        <v/>
      </c>
      <c r="AP41" s="313" t="str">
        <f>IF(AP40="","",VLOOKUP(AP40,'1-2シフト記号表（勤務時間帯）'!$C$6:$K$35,9,FALSE))</f>
        <v/>
      </c>
      <c r="AQ41" s="313" t="str">
        <f>IF(AQ40="","",VLOOKUP(AQ40,'1-2シフト記号表（勤務時間帯）'!$C$6:$K$35,9,FALSE))</f>
        <v/>
      </c>
      <c r="AR41" s="313" t="str">
        <f>IF(AR40="","",VLOOKUP(AR40,'1-2シフト記号表（勤務時間帯）'!$C$6:$K$35,9,FALSE))</f>
        <v/>
      </c>
      <c r="AS41" s="313" t="str">
        <f>IF(AS40="","",VLOOKUP(AS40,'1-2シフト記号表（勤務時間帯）'!$C$6:$K$35,9,FALSE))</f>
        <v/>
      </c>
      <c r="AT41" s="314" t="str">
        <f>IF(AT40="","",VLOOKUP(AT40,'1-2シフト記号表（勤務時間帯）'!$C$6:$K$35,9,FALSE))</f>
        <v/>
      </c>
      <c r="AU41" s="312" t="str">
        <f>IF(AU40="","",VLOOKUP(AU40,'1-2シフト記号表（勤務時間帯）'!$C$6:$K$35,9,FALSE))</f>
        <v/>
      </c>
      <c r="AV41" s="313" t="str">
        <f>IF(AV40="","",VLOOKUP(AV40,'1-2シフト記号表（勤務時間帯）'!$C$6:$K$35,9,FALSE))</f>
        <v/>
      </c>
      <c r="AW41" s="313" t="str">
        <f>IF(AW40="","",VLOOKUP(AW40,'1-2シフト記号表（勤務時間帯）'!$C$6:$K$35,9,FALSE))</f>
        <v/>
      </c>
      <c r="AX41" s="904">
        <f>IF($BB$3="４週",SUM(S41:AT41),IF($BB$3="暦月",SUM(S41:AW41),""))</f>
        <v>0</v>
      </c>
      <c r="AY41" s="905"/>
      <c r="AZ41" s="906">
        <f>IF($BB$3="４週",AX41/4,IF($BB$3="暦月",'1-1勤務表'!AX41/('1-1勤務表'!$BB$8/7),""))</f>
        <v>0</v>
      </c>
      <c r="BA41" s="907"/>
      <c r="BB41" s="923"/>
      <c r="BC41" s="924"/>
      <c r="BD41" s="924"/>
      <c r="BE41" s="924"/>
      <c r="BF41" s="925"/>
    </row>
    <row r="42" spans="2:58" ht="20.25" customHeight="1" x14ac:dyDescent="0.2">
      <c r="B42" s="932"/>
      <c r="C42" s="940"/>
      <c r="D42" s="941"/>
      <c r="E42" s="942"/>
      <c r="F42" s="311">
        <f>C40</f>
        <v>0</v>
      </c>
      <c r="G42" s="867"/>
      <c r="H42" s="868"/>
      <c r="I42" s="869"/>
      <c r="J42" s="869"/>
      <c r="K42" s="870"/>
      <c r="L42" s="877"/>
      <c r="M42" s="878"/>
      <c r="N42" s="878"/>
      <c r="O42" s="879"/>
      <c r="P42" s="929" t="s">
        <v>64</v>
      </c>
      <c r="Q42" s="930"/>
      <c r="R42" s="931"/>
      <c r="S42" s="316" t="str">
        <f>IF(S40="","",VLOOKUP(S40,'1-2シフト記号表（勤務時間帯）'!$C$6:$U$35,19,FALSE))</f>
        <v/>
      </c>
      <c r="T42" s="317" t="str">
        <f>IF(T40="","",VLOOKUP(T40,'1-2シフト記号表（勤務時間帯）'!$C$6:$U$35,19,FALSE))</f>
        <v/>
      </c>
      <c r="U42" s="317" t="str">
        <f>IF(U40="","",VLOOKUP(U40,'1-2シフト記号表（勤務時間帯）'!$C$6:$U$35,19,FALSE))</f>
        <v/>
      </c>
      <c r="V42" s="317" t="str">
        <f>IF(V40="","",VLOOKUP(V40,'1-2シフト記号表（勤務時間帯）'!$C$6:$U$35,19,FALSE))</f>
        <v/>
      </c>
      <c r="W42" s="317" t="str">
        <f>IF(W40="","",VLOOKUP(W40,'1-2シフト記号表（勤務時間帯）'!$C$6:$U$35,19,FALSE))</f>
        <v/>
      </c>
      <c r="X42" s="317" t="str">
        <f>IF(X40="","",VLOOKUP(X40,'1-2シフト記号表（勤務時間帯）'!$C$6:$U$35,19,FALSE))</f>
        <v/>
      </c>
      <c r="Y42" s="318" t="str">
        <f>IF(Y40="","",VLOOKUP(Y40,'1-2シフト記号表（勤務時間帯）'!$C$6:$U$35,19,FALSE))</f>
        <v/>
      </c>
      <c r="Z42" s="316" t="str">
        <f>IF(Z40="","",VLOOKUP(Z40,'1-2シフト記号表（勤務時間帯）'!$C$6:$U$35,19,FALSE))</f>
        <v/>
      </c>
      <c r="AA42" s="317" t="str">
        <f>IF(AA40="","",VLOOKUP(AA40,'1-2シフト記号表（勤務時間帯）'!$C$6:$U$35,19,FALSE))</f>
        <v/>
      </c>
      <c r="AB42" s="317" t="str">
        <f>IF(AB40="","",VLOOKUP(AB40,'1-2シフト記号表（勤務時間帯）'!$C$6:$U$35,19,FALSE))</f>
        <v/>
      </c>
      <c r="AC42" s="317" t="str">
        <f>IF(AC40="","",VLOOKUP(AC40,'1-2シフト記号表（勤務時間帯）'!$C$6:$U$35,19,FALSE))</f>
        <v/>
      </c>
      <c r="AD42" s="317" t="str">
        <f>IF(AD40="","",VLOOKUP(AD40,'1-2シフト記号表（勤務時間帯）'!$C$6:$U$35,19,FALSE))</f>
        <v/>
      </c>
      <c r="AE42" s="317" t="str">
        <f>IF(AE40="","",VLOOKUP(AE40,'1-2シフト記号表（勤務時間帯）'!$C$6:$U$35,19,FALSE))</f>
        <v/>
      </c>
      <c r="AF42" s="318" t="str">
        <f>IF(AF40="","",VLOOKUP(AF40,'1-2シフト記号表（勤務時間帯）'!$C$6:$U$35,19,FALSE))</f>
        <v/>
      </c>
      <c r="AG42" s="316" t="str">
        <f>IF(AG40="","",VLOOKUP(AG40,'1-2シフト記号表（勤務時間帯）'!$C$6:$U$35,19,FALSE))</f>
        <v/>
      </c>
      <c r="AH42" s="317" t="str">
        <f>IF(AH40="","",VLOOKUP(AH40,'1-2シフト記号表（勤務時間帯）'!$C$6:$U$35,19,FALSE))</f>
        <v/>
      </c>
      <c r="AI42" s="317" t="str">
        <f>IF(AI40="","",VLOOKUP(AI40,'1-2シフト記号表（勤務時間帯）'!$C$6:$U$35,19,FALSE))</f>
        <v/>
      </c>
      <c r="AJ42" s="317" t="str">
        <f>IF(AJ40="","",VLOOKUP(AJ40,'1-2シフト記号表（勤務時間帯）'!$C$6:$U$35,19,FALSE))</f>
        <v/>
      </c>
      <c r="AK42" s="317" t="str">
        <f>IF(AK40="","",VLOOKUP(AK40,'1-2シフト記号表（勤務時間帯）'!$C$6:$U$35,19,FALSE))</f>
        <v/>
      </c>
      <c r="AL42" s="317" t="str">
        <f>IF(AL40="","",VLOOKUP(AL40,'1-2シフト記号表（勤務時間帯）'!$C$6:$U$35,19,FALSE))</f>
        <v/>
      </c>
      <c r="AM42" s="318" t="str">
        <f>IF(AM40="","",VLOOKUP(AM40,'1-2シフト記号表（勤務時間帯）'!$C$6:$U$35,19,FALSE))</f>
        <v/>
      </c>
      <c r="AN42" s="316" t="str">
        <f>IF(AN40="","",VLOOKUP(AN40,'1-2シフト記号表（勤務時間帯）'!$C$6:$U$35,19,FALSE))</f>
        <v/>
      </c>
      <c r="AO42" s="317" t="str">
        <f>IF(AO40="","",VLOOKUP(AO40,'1-2シフト記号表（勤務時間帯）'!$C$6:$U$35,19,FALSE))</f>
        <v/>
      </c>
      <c r="AP42" s="317" t="str">
        <f>IF(AP40="","",VLOOKUP(AP40,'1-2シフト記号表（勤務時間帯）'!$C$6:$U$35,19,FALSE))</f>
        <v/>
      </c>
      <c r="AQ42" s="317" t="str">
        <f>IF(AQ40="","",VLOOKUP(AQ40,'1-2シフト記号表（勤務時間帯）'!$C$6:$U$35,19,FALSE))</f>
        <v/>
      </c>
      <c r="AR42" s="317" t="str">
        <f>IF(AR40="","",VLOOKUP(AR40,'1-2シフト記号表（勤務時間帯）'!$C$6:$U$35,19,FALSE))</f>
        <v/>
      </c>
      <c r="AS42" s="317" t="str">
        <f>IF(AS40="","",VLOOKUP(AS40,'1-2シフト記号表（勤務時間帯）'!$C$6:$U$35,19,FALSE))</f>
        <v/>
      </c>
      <c r="AT42" s="318" t="str">
        <f>IF(AT40="","",VLOOKUP(AT40,'1-2シフト記号表（勤務時間帯）'!$C$6:$U$35,19,FALSE))</f>
        <v/>
      </c>
      <c r="AU42" s="316" t="str">
        <f>IF(AU40="","",VLOOKUP(AU40,'1-2シフト記号表（勤務時間帯）'!$C$6:$U$35,19,FALSE))</f>
        <v/>
      </c>
      <c r="AV42" s="317" t="str">
        <f>IF(AV40="","",VLOOKUP(AV40,'1-2シフト記号表（勤務時間帯）'!$C$6:$U$35,19,FALSE))</f>
        <v/>
      </c>
      <c r="AW42" s="317" t="str">
        <f>IF(AW40="","",VLOOKUP(AW40,'1-2シフト記号表（勤務時間帯）'!$C$6:$U$35,19,FALSE))</f>
        <v/>
      </c>
      <c r="AX42" s="911">
        <f>IF($BB$3="４週",SUM(S42:AT42),IF($BB$3="暦月",SUM(S42:AW42),""))</f>
        <v>0</v>
      </c>
      <c r="AY42" s="912"/>
      <c r="AZ42" s="913">
        <f>IF($BB$3="４週",AX42/4,IF($BB$3="暦月",'1-1勤務表'!AX42/('1-1勤務表'!$BB$8/7),""))</f>
        <v>0</v>
      </c>
      <c r="BA42" s="914"/>
      <c r="BB42" s="926"/>
      <c r="BC42" s="927"/>
      <c r="BD42" s="927"/>
      <c r="BE42" s="927"/>
      <c r="BF42" s="928"/>
    </row>
    <row r="43" spans="2:58" ht="20.25" customHeight="1" x14ac:dyDescent="0.2">
      <c r="B43" s="932">
        <f>B40+1</f>
        <v>8</v>
      </c>
      <c r="C43" s="934"/>
      <c r="D43" s="935"/>
      <c r="E43" s="936"/>
      <c r="F43" s="319"/>
      <c r="G43" s="865"/>
      <c r="H43" s="868"/>
      <c r="I43" s="869"/>
      <c r="J43" s="869"/>
      <c r="K43" s="870"/>
      <c r="L43" s="871"/>
      <c r="M43" s="872"/>
      <c r="N43" s="872"/>
      <c r="O43" s="873"/>
      <c r="P43" s="880" t="s">
        <v>62</v>
      </c>
      <c r="Q43" s="881"/>
      <c r="R43" s="882"/>
      <c r="S43" s="308"/>
      <c r="T43" s="309"/>
      <c r="U43" s="309"/>
      <c r="V43" s="309"/>
      <c r="W43" s="309"/>
      <c r="X43" s="309"/>
      <c r="Y43" s="310"/>
      <c r="Z43" s="308"/>
      <c r="AA43" s="309"/>
      <c r="AB43" s="309"/>
      <c r="AC43" s="309"/>
      <c r="AD43" s="309"/>
      <c r="AE43" s="309"/>
      <c r="AF43" s="310"/>
      <c r="AG43" s="308"/>
      <c r="AH43" s="309"/>
      <c r="AI43" s="309"/>
      <c r="AJ43" s="309"/>
      <c r="AK43" s="309"/>
      <c r="AL43" s="309"/>
      <c r="AM43" s="310"/>
      <c r="AN43" s="308"/>
      <c r="AO43" s="309"/>
      <c r="AP43" s="309"/>
      <c r="AQ43" s="309"/>
      <c r="AR43" s="309"/>
      <c r="AS43" s="309"/>
      <c r="AT43" s="310"/>
      <c r="AU43" s="308"/>
      <c r="AV43" s="309"/>
      <c r="AW43" s="309"/>
      <c r="AX43" s="892"/>
      <c r="AY43" s="893"/>
      <c r="AZ43" s="894"/>
      <c r="BA43" s="895"/>
      <c r="BB43" s="920"/>
      <c r="BC43" s="921"/>
      <c r="BD43" s="921"/>
      <c r="BE43" s="921"/>
      <c r="BF43" s="922"/>
    </row>
    <row r="44" spans="2:58" ht="20.25" customHeight="1" x14ac:dyDescent="0.2">
      <c r="B44" s="932"/>
      <c r="C44" s="937"/>
      <c r="D44" s="938"/>
      <c r="E44" s="939"/>
      <c r="F44" s="311"/>
      <c r="G44" s="866"/>
      <c r="H44" s="868"/>
      <c r="I44" s="869"/>
      <c r="J44" s="869"/>
      <c r="K44" s="870"/>
      <c r="L44" s="874"/>
      <c r="M44" s="875"/>
      <c r="N44" s="875"/>
      <c r="O44" s="876"/>
      <c r="P44" s="901" t="s">
        <v>63</v>
      </c>
      <c r="Q44" s="902"/>
      <c r="R44" s="903"/>
      <c r="S44" s="312" t="str">
        <f>IF(S43="","",VLOOKUP(S43,'1-2シフト記号表（勤務時間帯）'!$C$6:$K$35,9,FALSE))</f>
        <v/>
      </c>
      <c r="T44" s="313" t="str">
        <f>IF(T43="","",VLOOKUP(T43,'1-2シフト記号表（勤務時間帯）'!$C$6:$K$35,9,FALSE))</f>
        <v/>
      </c>
      <c r="U44" s="313" t="str">
        <f>IF(U43="","",VLOOKUP(U43,'1-2シフト記号表（勤務時間帯）'!$C$6:$K$35,9,FALSE))</f>
        <v/>
      </c>
      <c r="V44" s="313" t="str">
        <f>IF(V43="","",VLOOKUP(V43,'1-2シフト記号表（勤務時間帯）'!$C$6:$K$35,9,FALSE))</f>
        <v/>
      </c>
      <c r="W44" s="313" t="str">
        <f>IF(W43="","",VLOOKUP(W43,'1-2シフト記号表（勤務時間帯）'!$C$6:$K$35,9,FALSE))</f>
        <v/>
      </c>
      <c r="X44" s="313" t="str">
        <f>IF(X43="","",VLOOKUP(X43,'1-2シフト記号表（勤務時間帯）'!$C$6:$K$35,9,FALSE))</f>
        <v/>
      </c>
      <c r="Y44" s="314" t="str">
        <f>IF(Y43="","",VLOOKUP(Y43,'1-2シフト記号表（勤務時間帯）'!$C$6:$K$35,9,FALSE))</f>
        <v/>
      </c>
      <c r="Z44" s="312" t="str">
        <f>IF(Z43="","",VLOOKUP(Z43,'1-2シフト記号表（勤務時間帯）'!$C$6:$K$35,9,FALSE))</f>
        <v/>
      </c>
      <c r="AA44" s="313" t="str">
        <f>IF(AA43="","",VLOOKUP(AA43,'1-2シフト記号表（勤務時間帯）'!$C$6:$K$35,9,FALSE))</f>
        <v/>
      </c>
      <c r="AB44" s="313" t="str">
        <f>IF(AB43="","",VLOOKUP(AB43,'1-2シフト記号表（勤務時間帯）'!$C$6:$K$35,9,FALSE))</f>
        <v/>
      </c>
      <c r="AC44" s="313" t="str">
        <f>IF(AC43="","",VLOOKUP(AC43,'1-2シフト記号表（勤務時間帯）'!$C$6:$K$35,9,FALSE))</f>
        <v/>
      </c>
      <c r="AD44" s="313" t="str">
        <f>IF(AD43="","",VLOOKUP(AD43,'1-2シフト記号表（勤務時間帯）'!$C$6:$K$35,9,FALSE))</f>
        <v/>
      </c>
      <c r="AE44" s="313" t="str">
        <f>IF(AE43="","",VLOOKUP(AE43,'1-2シフト記号表（勤務時間帯）'!$C$6:$K$35,9,FALSE))</f>
        <v/>
      </c>
      <c r="AF44" s="314" t="str">
        <f>IF(AF43="","",VLOOKUP(AF43,'1-2シフト記号表（勤務時間帯）'!$C$6:$K$35,9,FALSE))</f>
        <v/>
      </c>
      <c r="AG44" s="312" t="str">
        <f>IF(AG43="","",VLOOKUP(AG43,'1-2シフト記号表（勤務時間帯）'!$C$6:$K$35,9,FALSE))</f>
        <v/>
      </c>
      <c r="AH44" s="313" t="str">
        <f>IF(AH43="","",VLOOKUP(AH43,'1-2シフト記号表（勤務時間帯）'!$C$6:$K$35,9,FALSE))</f>
        <v/>
      </c>
      <c r="AI44" s="313" t="str">
        <f>IF(AI43="","",VLOOKUP(AI43,'1-2シフト記号表（勤務時間帯）'!$C$6:$K$35,9,FALSE))</f>
        <v/>
      </c>
      <c r="AJ44" s="313" t="str">
        <f>IF(AJ43="","",VLOOKUP(AJ43,'1-2シフト記号表（勤務時間帯）'!$C$6:$K$35,9,FALSE))</f>
        <v/>
      </c>
      <c r="AK44" s="313" t="str">
        <f>IF(AK43="","",VLOOKUP(AK43,'1-2シフト記号表（勤務時間帯）'!$C$6:$K$35,9,FALSE))</f>
        <v/>
      </c>
      <c r="AL44" s="313" t="str">
        <f>IF(AL43="","",VLOOKUP(AL43,'1-2シフト記号表（勤務時間帯）'!$C$6:$K$35,9,FALSE))</f>
        <v/>
      </c>
      <c r="AM44" s="314" t="str">
        <f>IF(AM43="","",VLOOKUP(AM43,'1-2シフト記号表（勤務時間帯）'!$C$6:$K$35,9,FALSE))</f>
        <v/>
      </c>
      <c r="AN44" s="312" t="str">
        <f>IF(AN43="","",VLOOKUP(AN43,'1-2シフト記号表（勤務時間帯）'!$C$6:$K$35,9,FALSE))</f>
        <v/>
      </c>
      <c r="AO44" s="313" t="str">
        <f>IF(AO43="","",VLOOKUP(AO43,'1-2シフト記号表（勤務時間帯）'!$C$6:$K$35,9,FALSE))</f>
        <v/>
      </c>
      <c r="AP44" s="313" t="str">
        <f>IF(AP43="","",VLOOKUP(AP43,'1-2シフト記号表（勤務時間帯）'!$C$6:$K$35,9,FALSE))</f>
        <v/>
      </c>
      <c r="AQ44" s="313" t="str">
        <f>IF(AQ43="","",VLOOKUP(AQ43,'1-2シフト記号表（勤務時間帯）'!$C$6:$K$35,9,FALSE))</f>
        <v/>
      </c>
      <c r="AR44" s="313" t="str">
        <f>IF(AR43="","",VLOOKUP(AR43,'1-2シフト記号表（勤務時間帯）'!$C$6:$K$35,9,FALSE))</f>
        <v/>
      </c>
      <c r="AS44" s="313" t="str">
        <f>IF(AS43="","",VLOOKUP(AS43,'1-2シフト記号表（勤務時間帯）'!$C$6:$K$35,9,FALSE))</f>
        <v/>
      </c>
      <c r="AT44" s="314" t="str">
        <f>IF(AT43="","",VLOOKUP(AT43,'1-2シフト記号表（勤務時間帯）'!$C$6:$K$35,9,FALSE))</f>
        <v/>
      </c>
      <c r="AU44" s="312" t="str">
        <f>IF(AU43="","",VLOOKUP(AU43,'1-2シフト記号表（勤務時間帯）'!$C$6:$K$35,9,FALSE))</f>
        <v/>
      </c>
      <c r="AV44" s="313" t="str">
        <f>IF(AV43="","",VLOOKUP(AV43,'1-2シフト記号表（勤務時間帯）'!$C$6:$K$35,9,FALSE))</f>
        <v/>
      </c>
      <c r="AW44" s="313" t="str">
        <f>IF(AW43="","",VLOOKUP(AW43,'1-2シフト記号表（勤務時間帯）'!$C$6:$K$35,9,FALSE))</f>
        <v/>
      </c>
      <c r="AX44" s="904">
        <f>IF($BB$3="４週",SUM(S44:AT44),IF($BB$3="暦月",SUM(S44:AW44),""))</f>
        <v>0</v>
      </c>
      <c r="AY44" s="905"/>
      <c r="AZ44" s="906">
        <f>IF($BB$3="４週",AX44/4,IF($BB$3="暦月",'1-1勤務表'!AX44/('1-1勤務表'!$BB$8/7),""))</f>
        <v>0</v>
      </c>
      <c r="BA44" s="907"/>
      <c r="BB44" s="923"/>
      <c r="BC44" s="924"/>
      <c r="BD44" s="924"/>
      <c r="BE44" s="924"/>
      <c r="BF44" s="925"/>
    </row>
    <row r="45" spans="2:58" ht="20.25" customHeight="1" x14ac:dyDescent="0.2">
      <c r="B45" s="932"/>
      <c r="C45" s="940"/>
      <c r="D45" s="941"/>
      <c r="E45" s="942"/>
      <c r="F45" s="311">
        <f>C43</f>
        <v>0</v>
      </c>
      <c r="G45" s="867"/>
      <c r="H45" s="868"/>
      <c r="I45" s="869"/>
      <c r="J45" s="869"/>
      <c r="K45" s="870"/>
      <c r="L45" s="877"/>
      <c r="M45" s="878"/>
      <c r="N45" s="878"/>
      <c r="O45" s="879"/>
      <c r="P45" s="929" t="s">
        <v>64</v>
      </c>
      <c r="Q45" s="930"/>
      <c r="R45" s="931"/>
      <c r="S45" s="316" t="str">
        <f>IF(S43="","",VLOOKUP(S43,'1-2シフト記号表（勤務時間帯）'!$C$6:$U$35,19,FALSE))</f>
        <v/>
      </c>
      <c r="T45" s="317" t="str">
        <f>IF(T43="","",VLOOKUP(T43,'1-2シフト記号表（勤務時間帯）'!$C$6:$U$35,19,FALSE))</f>
        <v/>
      </c>
      <c r="U45" s="317" t="str">
        <f>IF(U43="","",VLOOKUP(U43,'1-2シフト記号表（勤務時間帯）'!$C$6:$U$35,19,FALSE))</f>
        <v/>
      </c>
      <c r="V45" s="317" t="str">
        <f>IF(V43="","",VLOOKUP(V43,'1-2シフト記号表（勤務時間帯）'!$C$6:$U$35,19,FALSE))</f>
        <v/>
      </c>
      <c r="W45" s="317" t="str">
        <f>IF(W43="","",VLOOKUP(W43,'1-2シフト記号表（勤務時間帯）'!$C$6:$U$35,19,FALSE))</f>
        <v/>
      </c>
      <c r="X45" s="317" t="str">
        <f>IF(X43="","",VLOOKUP(X43,'1-2シフト記号表（勤務時間帯）'!$C$6:$U$35,19,FALSE))</f>
        <v/>
      </c>
      <c r="Y45" s="318" t="str">
        <f>IF(Y43="","",VLOOKUP(Y43,'1-2シフト記号表（勤務時間帯）'!$C$6:$U$35,19,FALSE))</f>
        <v/>
      </c>
      <c r="Z45" s="316" t="str">
        <f>IF(Z43="","",VLOOKUP(Z43,'1-2シフト記号表（勤務時間帯）'!$C$6:$U$35,19,FALSE))</f>
        <v/>
      </c>
      <c r="AA45" s="317" t="str">
        <f>IF(AA43="","",VLOOKUP(AA43,'1-2シフト記号表（勤務時間帯）'!$C$6:$U$35,19,FALSE))</f>
        <v/>
      </c>
      <c r="AB45" s="317" t="str">
        <f>IF(AB43="","",VLOOKUP(AB43,'1-2シフト記号表（勤務時間帯）'!$C$6:$U$35,19,FALSE))</f>
        <v/>
      </c>
      <c r="AC45" s="317" t="str">
        <f>IF(AC43="","",VLOOKUP(AC43,'1-2シフト記号表（勤務時間帯）'!$C$6:$U$35,19,FALSE))</f>
        <v/>
      </c>
      <c r="AD45" s="317" t="str">
        <f>IF(AD43="","",VLOOKUP(AD43,'1-2シフト記号表（勤務時間帯）'!$C$6:$U$35,19,FALSE))</f>
        <v/>
      </c>
      <c r="AE45" s="317" t="str">
        <f>IF(AE43="","",VLOOKUP(AE43,'1-2シフト記号表（勤務時間帯）'!$C$6:$U$35,19,FALSE))</f>
        <v/>
      </c>
      <c r="AF45" s="318" t="str">
        <f>IF(AF43="","",VLOOKUP(AF43,'1-2シフト記号表（勤務時間帯）'!$C$6:$U$35,19,FALSE))</f>
        <v/>
      </c>
      <c r="AG45" s="316" t="str">
        <f>IF(AG43="","",VLOOKUP(AG43,'1-2シフト記号表（勤務時間帯）'!$C$6:$U$35,19,FALSE))</f>
        <v/>
      </c>
      <c r="AH45" s="317" t="str">
        <f>IF(AH43="","",VLOOKUP(AH43,'1-2シフト記号表（勤務時間帯）'!$C$6:$U$35,19,FALSE))</f>
        <v/>
      </c>
      <c r="AI45" s="317" t="str">
        <f>IF(AI43="","",VLOOKUP(AI43,'1-2シフト記号表（勤務時間帯）'!$C$6:$U$35,19,FALSE))</f>
        <v/>
      </c>
      <c r="AJ45" s="317" t="str">
        <f>IF(AJ43="","",VLOOKUP(AJ43,'1-2シフト記号表（勤務時間帯）'!$C$6:$U$35,19,FALSE))</f>
        <v/>
      </c>
      <c r="AK45" s="317" t="str">
        <f>IF(AK43="","",VLOOKUP(AK43,'1-2シフト記号表（勤務時間帯）'!$C$6:$U$35,19,FALSE))</f>
        <v/>
      </c>
      <c r="AL45" s="317" t="str">
        <f>IF(AL43="","",VLOOKUP(AL43,'1-2シフト記号表（勤務時間帯）'!$C$6:$U$35,19,FALSE))</f>
        <v/>
      </c>
      <c r="AM45" s="318" t="str">
        <f>IF(AM43="","",VLOOKUP(AM43,'1-2シフト記号表（勤務時間帯）'!$C$6:$U$35,19,FALSE))</f>
        <v/>
      </c>
      <c r="AN45" s="316" t="str">
        <f>IF(AN43="","",VLOOKUP(AN43,'1-2シフト記号表（勤務時間帯）'!$C$6:$U$35,19,FALSE))</f>
        <v/>
      </c>
      <c r="AO45" s="317" t="str">
        <f>IF(AO43="","",VLOOKUP(AO43,'1-2シフト記号表（勤務時間帯）'!$C$6:$U$35,19,FALSE))</f>
        <v/>
      </c>
      <c r="AP45" s="317" t="str">
        <f>IF(AP43="","",VLOOKUP(AP43,'1-2シフト記号表（勤務時間帯）'!$C$6:$U$35,19,FALSE))</f>
        <v/>
      </c>
      <c r="AQ45" s="317" t="str">
        <f>IF(AQ43="","",VLOOKUP(AQ43,'1-2シフト記号表（勤務時間帯）'!$C$6:$U$35,19,FALSE))</f>
        <v/>
      </c>
      <c r="AR45" s="317" t="str">
        <f>IF(AR43="","",VLOOKUP(AR43,'1-2シフト記号表（勤務時間帯）'!$C$6:$U$35,19,FALSE))</f>
        <v/>
      </c>
      <c r="AS45" s="317" t="str">
        <f>IF(AS43="","",VLOOKUP(AS43,'1-2シフト記号表（勤務時間帯）'!$C$6:$U$35,19,FALSE))</f>
        <v/>
      </c>
      <c r="AT45" s="318" t="str">
        <f>IF(AT43="","",VLOOKUP(AT43,'1-2シフト記号表（勤務時間帯）'!$C$6:$U$35,19,FALSE))</f>
        <v/>
      </c>
      <c r="AU45" s="316" t="str">
        <f>IF(AU43="","",VLOOKUP(AU43,'1-2シフト記号表（勤務時間帯）'!$C$6:$U$35,19,FALSE))</f>
        <v/>
      </c>
      <c r="AV45" s="317" t="str">
        <f>IF(AV43="","",VLOOKUP(AV43,'1-2シフト記号表（勤務時間帯）'!$C$6:$U$35,19,FALSE))</f>
        <v/>
      </c>
      <c r="AW45" s="317" t="str">
        <f>IF(AW43="","",VLOOKUP(AW43,'1-2シフト記号表（勤務時間帯）'!$C$6:$U$35,19,FALSE))</f>
        <v/>
      </c>
      <c r="AX45" s="911">
        <f>IF($BB$3="４週",SUM(S45:AT45),IF($BB$3="暦月",SUM(S45:AW45),""))</f>
        <v>0</v>
      </c>
      <c r="AY45" s="912"/>
      <c r="AZ45" s="913">
        <f>IF($BB$3="４週",AX45/4,IF($BB$3="暦月",'1-1勤務表'!AX45/('1-1勤務表'!$BB$8/7),""))</f>
        <v>0</v>
      </c>
      <c r="BA45" s="914"/>
      <c r="BB45" s="926"/>
      <c r="BC45" s="927"/>
      <c r="BD45" s="927"/>
      <c r="BE45" s="927"/>
      <c r="BF45" s="928"/>
    </row>
    <row r="46" spans="2:58" ht="20.25" customHeight="1" x14ac:dyDescent="0.2">
      <c r="B46" s="932">
        <f>B43+1</f>
        <v>9</v>
      </c>
      <c r="C46" s="934"/>
      <c r="D46" s="935"/>
      <c r="E46" s="936"/>
      <c r="F46" s="319"/>
      <c r="G46" s="865"/>
      <c r="H46" s="868"/>
      <c r="I46" s="869"/>
      <c r="J46" s="869"/>
      <c r="K46" s="870"/>
      <c r="L46" s="871"/>
      <c r="M46" s="872"/>
      <c r="N46" s="872"/>
      <c r="O46" s="873"/>
      <c r="P46" s="880" t="s">
        <v>62</v>
      </c>
      <c r="Q46" s="881"/>
      <c r="R46" s="882"/>
      <c r="S46" s="308"/>
      <c r="T46" s="309"/>
      <c r="U46" s="309"/>
      <c r="V46" s="309"/>
      <c r="W46" s="309"/>
      <c r="X46" s="309"/>
      <c r="Y46" s="310"/>
      <c r="Z46" s="308"/>
      <c r="AA46" s="309"/>
      <c r="AB46" s="309"/>
      <c r="AC46" s="309"/>
      <c r="AD46" s="309"/>
      <c r="AE46" s="309"/>
      <c r="AF46" s="310"/>
      <c r="AG46" s="308"/>
      <c r="AH46" s="309"/>
      <c r="AI46" s="309"/>
      <c r="AJ46" s="309"/>
      <c r="AK46" s="309"/>
      <c r="AL46" s="309"/>
      <c r="AM46" s="310"/>
      <c r="AN46" s="308"/>
      <c r="AO46" s="309"/>
      <c r="AP46" s="309"/>
      <c r="AQ46" s="309"/>
      <c r="AR46" s="309"/>
      <c r="AS46" s="309"/>
      <c r="AT46" s="310"/>
      <c r="AU46" s="308"/>
      <c r="AV46" s="309"/>
      <c r="AW46" s="309"/>
      <c r="AX46" s="892"/>
      <c r="AY46" s="893"/>
      <c r="AZ46" s="894"/>
      <c r="BA46" s="895"/>
      <c r="BB46" s="920"/>
      <c r="BC46" s="921"/>
      <c r="BD46" s="921"/>
      <c r="BE46" s="921"/>
      <c r="BF46" s="922"/>
    </row>
    <row r="47" spans="2:58" ht="20.25" customHeight="1" x14ac:dyDescent="0.2">
      <c r="B47" s="932"/>
      <c r="C47" s="937"/>
      <c r="D47" s="938"/>
      <c r="E47" s="939"/>
      <c r="F47" s="311"/>
      <c r="G47" s="866"/>
      <c r="H47" s="868"/>
      <c r="I47" s="869"/>
      <c r="J47" s="869"/>
      <c r="K47" s="870"/>
      <c r="L47" s="874"/>
      <c r="M47" s="875"/>
      <c r="N47" s="875"/>
      <c r="O47" s="876"/>
      <c r="P47" s="901" t="s">
        <v>63</v>
      </c>
      <c r="Q47" s="902"/>
      <c r="R47" s="903"/>
      <c r="S47" s="312" t="str">
        <f>IF(S46="","",VLOOKUP(S46,'1-2シフト記号表（勤務時間帯）'!$C$6:$K$35,9,FALSE))</f>
        <v/>
      </c>
      <c r="T47" s="313" t="str">
        <f>IF(T46="","",VLOOKUP(T46,'1-2シフト記号表（勤務時間帯）'!$C$6:$K$35,9,FALSE))</f>
        <v/>
      </c>
      <c r="U47" s="313" t="str">
        <f>IF(U46="","",VLOOKUP(U46,'1-2シフト記号表（勤務時間帯）'!$C$6:$K$35,9,FALSE))</f>
        <v/>
      </c>
      <c r="V47" s="313" t="str">
        <f>IF(V46="","",VLOOKUP(V46,'1-2シフト記号表（勤務時間帯）'!$C$6:$K$35,9,FALSE))</f>
        <v/>
      </c>
      <c r="W47" s="313" t="str">
        <f>IF(W46="","",VLOOKUP(W46,'1-2シフト記号表（勤務時間帯）'!$C$6:$K$35,9,FALSE))</f>
        <v/>
      </c>
      <c r="X47" s="313" t="str">
        <f>IF(X46="","",VLOOKUP(X46,'1-2シフト記号表（勤務時間帯）'!$C$6:$K$35,9,FALSE))</f>
        <v/>
      </c>
      <c r="Y47" s="314" t="str">
        <f>IF(Y46="","",VLOOKUP(Y46,'1-2シフト記号表（勤務時間帯）'!$C$6:$K$35,9,FALSE))</f>
        <v/>
      </c>
      <c r="Z47" s="312" t="str">
        <f>IF(Z46="","",VLOOKUP(Z46,'1-2シフト記号表（勤務時間帯）'!$C$6:$K$35,9,FALSE))</f>
        <v/>
      </c>
      <c r="AA47" s="313" t="str">
        <f>IF(AA46="","",VLOOKUP(AA46,'1-2シフト記号表（勤務時間帯）'!$C$6:$K$35,9,FALSE))</f>
        <v/>
      </c>
      <c r="AB47" s="313" t="str">
        <f>IF(AB46="","",VLOOKUP(AB46,'1-2シフト記号表（勤務時間帯）'!$C$6:$K$35,9,FALSE))</f>
        <v/>
      </c>
      <c r="AC47" s="313" t="str">
        <f>IF(AC46="","",VLOOKUP(AC46,'1-2シフト記号表（勤務時間帯）'!$C$6:$K$35,9,FALSE))</f>
        <v/>
      </c>
      <c r="AD47" s="313" t="str">
        <f>IF(AD46="","",VLOOKUP(AD46,'1-2シフト記号表（勤務時間帯）'!$C$6:$K$35,9,FALSE))</f>
        <v/>
      </c>
      <c r="AE47" s="313" t="str">
        <f>IF(AE46="","",VLOOKUP(AE46,'1-2シフト記号表（勤務時間帯）'!$C$6:$K$35,9,FALSE))</f>
        <v/>
      </c>
      <c r="AF47" s="314" t="str">
        <f>IF(AF46="","",VLOOKUP(AF46,'1-2シフト記号表（勤務時間帯）'!$C$6:$K$35,9,FALSE))</f>
        <v/>
      </c>
      <c r="AG47" s="312" t="str">
        <f>IF(AG46="","",VLOOKUP(AG46,'1-2シフト記号表（勤務時間帯）'!$C$6:$K$35,9,FALSE))</f>
        <v/>
      </c>
      <c r="AH47" s="313" t="str">
        <f>IF(AH46="","",VLOOKUP(AH46,'1-2シフト記号表（勤務時間帯）'!$C$6:$K$35,9,FALSE))</f>
        <v/>
      </c>
      <c r="AI47" s="313" t="str">
        <f>IF(AI46="","",VLOOKUP(AI46,'1-2シフト記号表（勤務時間帯）'!$C$6:$K$35,9,FALSE))</f>
        <v/>
      </c>
      <c r="AJ47" s="313" t="str">
        <f>IF(AJ46="","",VLOOKUP(AJ46,'1-2シフト記号表（勤務時間帯）'!$C$6:$K$35,9,FALSE))</f>
        <v/>
      </c>
      <c r="AK47" s="313" t="str">
        <f>IF(AK46="","",VLOOKUP(AK46,'1-2シフト記号表（勤務時間帯）'!$C$6:$K$35,9,FALSE))</f>
        <v/>
      </c>
      <c r="AL47" s="313" t="str">
        <f>IF(AL46="","",VLOOKUP(AL46,'1-2シフト記号表（勤務時間帯）'!$C$6:$K$35,9,FALSE))</f>
        <v/>
      </c>
      <c r="AM47" s="314" t="str">
        <f>IF(AM46="","",VLOOKUP(AM46,'1-2シフト記号表（勤務時間帯）'!$C$6:$K$35,9,FALSE))</f>
        <v/>
      </c>
      <c r="AN47" s="312" t="str">
        <f>IF(AN46="","",VLOOKUP(AN46,'1-2シフト記号表（勤務時間帯）'!$C$6:$K$35,9,FALSE))</f>
        <v/>
      </c>
      <c r="AO47" s="313" t="str">
        <f>IF(AO46="","",VLOOKUP(AO46,'1-2シフト記号表（勤務時間帯）'!$C$6:$K$35,9,FALSE))</f>
        <v/>
      </c>
      <c r="AP47" s="313" t="str">
        <f>IF(AP46="","",VLOOKUP(AP46,'1-2シフト記号表（勤務時間帯）'!$C$6:$K$35,9,FALSE))</f>
        <v/>
      </c>
      <c r="AQ47" s="313" t="str">
        <f>IF(AQ46="","",VLOOKUP(AQ46,'1-2シフト記号表（勤務時間帯）'!$C$6:$K$35,9,FALSE))</f>
        <v/>
      </c>
      <c r="AR47" s="313" t="str">
        <f>IF(AR46="","",VLOOKUP(AR46,'1-2シフト記号表（勤務時間帯）'!$C$6:$K$35,9,FALSE))</f>
        <v/>
      </c>
      <c r="AS47" s="313" t="str">
        <f>IF(AS46="","",VLOOKUP(AS46,'1-2シフト記号表（勤務時間帯）'!$C$6:$K$35,9,FALSE))</f>
        <v/>
      </c>
      <c r="AT47" s="314" t="str">
        <f>IF(AT46="","",VLOOKUP(AT46,'1-2シフト記号表（勤務時間帯）'!$C$6:$K$35,9,FALSE))</f>
        <v/>
      </c>
      <c r="AU47" s="312" t="str">
        <f>IF(AU46="","",VLOOKUP(AU46,'1-2シフト記号表（勤務時間帯）'!$C$6:$K$35,9,FALSE))</f>
        <v/>
      </c>
      <c r="AV47" s="313" t="str">
        <f>IF(AV46="","",VLOOKUP(AV46,'1-2シフト記号表（勤務時間帯）'!$C$6:$K$35,9,FALSE))</f>
        <v/>
      </c>
      <c r="AW47" s="313" t="str">
        <f>IF(AW46="","",VLOOKUP(AW46,'1-2シフト記号表（勤務時間帯）'!$C$6:$K$35,9,FALSE))</f>
        <v/>
      </c>
      <c r="AX47" s="904">
        <f>IF($BB$3="４週",SUM(S47:AT47),IF($BB$3="暦月",SUM(S47:AW47),""))</f>
        <v>0</v>
      </c>
      <c r="AY47" s="905"/>
      <c r="AZ47" s="906">
        <f>IF($BB$3="４週",AX47/4,IF($BB$3="暦月",'1-1勤務表'!AX47/('1-1勤務表'!$BB$8/7),""))</f>
        <v>0</v>
      </c>
      <c r="BA47" s="907"/>
      <c r="BB47" s="923"/>
      <c r="BC47" s="924"/>
      <c r="BD47" s="924"/>
      <c r="BE47" s="924"/>
      <c r="BF47" s="925"/>
    </row>
    <row r="48" spans="2:58" ht="20.25" customHeight="1" x14ac:dyDescent="0.2">
      <c r="B48" s="932"/>
      <c r="C48" s="940"/>
      <c r="D48" s="941"/>
      <c r="E48" s="942"/>
      <c r="F48" s="311">
        <f>C46</f>
        <v>0</v>
      </c>
      <c r="G48" s="867"/>
      <c r="H48" s="868"/>
      <c r="I48" s="869"/>
      <c r="J48" s="869"/>
      <c r="K48" s="870"/>
      <c r="L48" s="877"/>
      <c r="M48" s="878"/>
      <c r="N48" s="878"/>
      <c r="O48" s="879"/>
      <c r="P48" s="929" t="s">
        <v>64</v>
      </c>
      <c r="Q48" s="930"/>
      <c r="R48" s="931"/>
      <c r="S48" s="316" t="str">
        <f>IF(S46="","",VLOOKUP(S46,'1-2シフト記号表（勤務時間帯）'!$C$6:$U$35,19,FALSE))</f>
        <v/>
      </c>
      <c r="T48" s="317" t="str">
        <f>IF(T46="","",VLOOKUP(T46,'1-2シフト記号表（勤務時間帯）'!$C$6:$U$35,19,FALSE))</f>
        <v/>
      </c>
      <c r="U48" s="317" t="str">
        <f>IF(U46="","",VLOOKUP(U46,'1-2シフト記号表（勤務時間帯）'!$C$6:$U$35,19,FALSE))</f>
        <v/>
      </c>
      <c r="V48" s="317" t="str">
        <f>IF(V46="","",VLOOKUP(V46,'1-2シフト記号表（勤務時間帯）'!$C$6:$U$35,19,FALSE))</f>
        <v/>
      </c>
      <c r="W48" s="317" t="str">
        <f>IF(W46="","",VLOOKUP(W46,'1-2シフト記号表（勤務時間帯）'!$C$6:$U$35,19,FALSE))</f>
        <v/>
      </c>
      <c r="X48" s="317" t="str">
        <f>IF(X46="","",VLOOKUP(X46,'1-2シフト記号表（勤務時間帯）'!$C$6:$U$35,19,FALSE))</f>
        <v/>
      </c>
      <c r="Y48" s="318" t="str">
        <f>IF(Y46="","",VLOOKUP(Y46,'1-2シフト記号表（勤務時間帯）'!$C$6:$U$35,19,FALSE))</f>
        <v/>
      </c>
      <c r="Z48" s="316" t="str">
        <f>IF(Z46="","",VLOOKUP(Z46,'1-2シフト記号表（勤務時間帯）'!$C$6:$U$35,19,FALSE))</f>
        <v/>
      </c>
      <c r="AA48" s="317" t="str">
        <f>IF(AA46="","",VLOOKUP(AA46,'1-2シフト記号表（勤務時間帯）'!$C$6:$U$35,19,FALSE))</f>
        <v/>
      </c>
      <c r="AB48" s="317" t="str">
        <f>IF(AB46="","",VLOOKUP(AB46,'1-2シフト記号表（勤務時間帯）'!$C$6:$U$35,19,FALSE))</f>
        <v/>
      </c>
      <c r="AC48" s="317" t="str">
        <f>IF(AC46="","",VLOOKUP(AC46,'1-2シフト記号表（勤務時間帯）'!$C$6:$U$35,19,FALSE))</f>
        <v/>
      </c>
      <c r="AD48" s="317" t="str">
        <f>IF(AD46="","",VLOOKUP(AD46,'1-2シフト記号表（勤務時間帯）'!$C$6:$U$35,19,FALSE))</f>
        <v/>
      </c>
      <c r="AE48" s="317" t="str">
        <f>IF(AE46="","",VLOOKUP(AE46,'1-2シフト記号表（勤務時間帯）'!$C$6:$U$35,19,FALSE))</f>
        <v/>
      </c>
      <c r="AF48" s="318" t="str">
        <f>IF(AF46="","",VLOOKUP(AF46,'1-2シフト記号表（勤務時間帯）'!$C$6:$U$35,19,FALSE))</f>
        <v/>
      </c>
      <c r="AG48" s="316" t="str">
        <f>IF(AG46="","",VLOOKUP(AG46,'1-2シフト記号表（勤務時間帯）'!$C$6:$U$35,19,FALSE))</f>
        <v/>
      </c>
      <c r="AH48" s="317" t="str">
        <f>IF(AH46="","",VLOOKUP(AH46,'1-2シフト記号表（勤務時間帯）'!$C$6:$U$35,19,FALSE))</f>
        <v/>
      </c>
      <c r="AI48" s="317" t="str">
        <f>IF(AI46="","",VLOOKUP(AI46,'1-2シフト記号表（勤務時間帯）'!$C$6:$U$35,19,FALSE))</f>
        <v/>
      </c>
      <c r="AJ48" s="317" t="str">
        <f>IF(AJ46="","",VLOOKUP(AJ46,'1-2シフト記号表（勤務時間帯）'!$C$6:$U$35,19,FALSE))</f>
        <v/>
      </c>
      <c r="AK48" s="317" t="str">
        <f>IF(AK46="","",VLOOKUP(AK46,'1-2シフト記号表（勤務時間帯）'!$C$6:$U$35,19,FALSE))</f>
        <v/>
      </c>
      <c r="AL48" s="317" t="str">
        <f>IF(AL46="","",VLOOKUP(AL46,'1-2シフト記号表（勤務時間帯）'!$C$6:$U$35,19,FALSE))</f>
        <v/>
      </c>
      <c r="AM48" s="318" t="str">
        <f>IF(AM46="","",VLOOKUP(AM46,'1-2シフト記号表（勤務時間帯）'!$C$6:$U$35,19,FALSE))</f>
        <v/>
      </c>
      <c r="AN48" s="316" t="str">
        <f>IF(AN46="","",VLOOKUP(AN46,'1-2シフト記号表（勤務時間帯）'!$C$6:$U$35,19,FALSE))</f>
        <v/>
      </c>
      <c r="AO48" s="317" t="str">
        <f>IF(AO46="","",VLOOKUP(AO46,'1-2シフト記号表（勤務時間帯）'!$C$6:$U$35,19,FALSE))</f>
        <v/>
      </c>
      <c r="AP48" s="317" t="str">
        <f>IF(AP46="","",VLOOKUP(AP46,'1-2シフト記号表（勤務時間帯）'!$C$6:$U$35,19,FALSE))</f>
        <v/>
      </c>
      <c r="AQ48" s="317" t="str">
        <f>IF(AQ46="","",VLOOKUP(AQ46,'1-2シフト記号表（勤務時間帯）'!$C$6:$U$35,19,FALSE))</f>
        <v/>
      </c>
      <c r="AR48" s="317" t="str">
        <f>IF(AR46="","",VLOOKUP(AR46,'1-2シフト記号表（勤務時間帯）'!$C$6:$U$35,19,FALSE))</f>
        <v/>
      </c>
      <c r="AS48" s="317" t="str">
        <f>IF(AS46="","",VLOOKUP(AS46,'1-2シフト記号表（勤務時間帯）'!$C$6:$U$35,19,FALSE))</f>
        <v/>
      </c>
      <c r="AT48" s="318" t="str">
        <f>IF(AT46="","",VLOOKUP(AT46,'1-2シフト記号表（勤務時間帯）'!$C$6:$U$35,19,FALSE))</f>
        <v/>
      </c>
      <c r="AU48" s="316" t="str">
        <f>IF(AU46="","",VLOOKUP(AU46,'1-2シフト記号表（勤務時間帯）'!$C$6:$U$35,19,FALSE))</f>
        <v/>
      </c>
      <c r="AV48" s="317" t="str">
        <f>IF(AV46="","",VLOOKUP(AV46,'1-2シフト記号表（勤務時間帯）'!$C$6:$U$35,19,FALSE))</f>
        <v/>
      </c>
      <c r="AW48" s="317" t="str">
        <f>IF(AW46="","",VLOOKUP(AW46,'1-2シフト記号表（勤務時間帯）'!$C$6:$U$35,19,FALSE))</f>
        <v/>
      </c>
      <c r="AX48" s="911">
        <f>IF($BB$3="４週",SUM(S48:AT48),IF($BB$3="暦月",SUM(S48:AW48),""))</f>
        <v>0</v>
      </c>
      <c r="AY48" s="912"/>
      <c r="AZ48" s="913">
        <f>IF($BB$3="４週",AX48/4,IF($BB$3="暦月",'1-1勤務表'!AX48/('1-1勤務表'!$BB$8/7),""))</f>
        <v>0</v>
      </c>
      <c r="BA48" s="914"/>
      <c r="BB48" s="926"/>
      <c r="BC48" s="927"/>
      <c r="BD48" s="927"/>
      <c r="BE48" s="927"/>
      <c r="BF48" s="928"/>
    </row>
    <row r="49" spans="2:58" ht="20.25" customHeight="1" x14ac:dyDescent="0.2">
      <c r="B49" s="932">
        <f>B46+1</f>
        <v>10</v>
      </c>
      <c r="C49" s="934"/>
      <c r="D49" s="935"/>
      <c r="E49" s="936"/>
      <c r="F49" s="319"/>
      <c r="G49" s="865"/>
      <c r="H49" s="868"/>
      <c r="I49" s="869"/>
      <c r="J49" s="869"/>
      <c r="K49" s="870"/>
      <c r="L49" s="871"/>
      <c r="M49" s="872"/>
      <c r="N49" s="872"/>
      <c r="O49" s="873"/>
      <c r="P49" s="880" t="s">
        <v>62</v>
      </c>
      <c r="Q49" s="881"/>
      <c r="R49" s="882"/>
      <c r="S49" s="308"/>
      <c r="T49" s="309"/>
      <c r="U49" s="309"/>
      <c r="V49" s="309"/>
      <c r="W49" s="309"/>
      <c r="X49" s="309"/>
      <c r="Y49" s="310"/>
      <c r="Z49" s="308"/>
      <c r="AA49" s="309"/>
      <c r="AB49" s="309"/>
      <c r="AC49" s="309"/>
      <c r="AD49" s="309"/>
      <c r="AE49" s="309"/>
      <c r="AF49" s="310"/>
      <c r="AG49" s="308"/>
      <c r="AH49" s="309"/>
      <c r="AI49" s="309"/>
      <c r="AJ49" s="309"/>
      <c r="AK49" s="309"/>
      <c r="AL49" s="309"/>
      <c r="AM49" s="310"/>
      <c r="AN49" s="308"/>
      <c r="AO49" s="309"/>
      <c r="AP49" s="309"/>
      <c r="AQ49" s="309"/>
      <c r="AR49" s="309"/>
      <c r="AS49" s="309"/>
      <c r="AT49" s="310"/>
      <c r="AU49" s="308"/>
      <c r="AV49" s="309"/>
      <c r="AW49" s="309"/>
      <c r="AX49" s="892"/>
      <c r="AY49" s="893"/>
      <c r="AZ49" s="894"/>
      <c r="BA49" s="895"/>
      <c r="BB49" s="920"/>
      <c r="BC49" s="921"/>
      <c r="BD49" s="921"/>
      <c r="BE49" s="921"/>
      <c r="BF49" s="922"/>
    </row>
    <row r="50" spans="2:58" ht="20.25" customHeight="1" x14ac:dyDescent="0.2">
      <c r="B50" s="932"/>
      <c r="C50" s="937"/>
      <c r="D50" s="938"/>
      <c r="E50" s="939"/>
      <c r="F50" s="311"/>
      <c r="G50" s="866"/>
      <c r="H50" s="868"/>
      <c r="I50" s="869"/>
      <c r="J50" s="869"/>
      <c r="K50" s="870"/>
      <c r="L50" s="874"/>
      <c r="M50" s="875"/>
      <c r="N50" s="875"/>
      <c r="O50" s="876"/>
      <c r="P50" s="901" t="s">
        <v>63</v>
      </c>
      <c r="Q50" s="902"/>
      <c r="R50" s="903"/>
      <c r="S50" s="312" t="str">
        <f>IF(S49="","",VLOOKUP(S49,'1-2シフト記号表（勤務時間帯）'!$C$6:$K$35,9,FALSE))</f>
        <v/>
      </c>
      <c r="T50" s="313" t="str">
        <f>IF(T49="","",VLOOKUP(T49,'1-2シフト記号表（勤務時間帯）'!$C$6:$K$35,9,FALSE))</f>
        <v/>
      </c>
      <c r="U50" s="313" t="str">
        <f>IF(U49="","",VLOOKUP(U49,'1-2シフト記号表（勤務時間帯）'!$C$6:$K$35,9,FALSE))</f>
        <v/>
      </c>
      <c r="V50" s="313" t="str">
        <f>IF(V49="","",VLOOKUP(V49,'1-2シフト記号表（勤務時間帯）'!$C$6:$K$35,9,FALSE))</f>
        <v/>
      </c>
      <c r="W50" s="313" t="str">
        <f>IF(W49="","",VLOOKUP(W49,'1-2シフト記号表（勤務時間帯）'!$C$6:$K$35,9,FALSE))</f>
        <v/>
      </c>
      <c r="X50" s="313" t="str">
        <f>IF(X49="","",VLOOKUP(X49,'1-2シフト記号表（勤務時間帯）'!$C$6:$K$35,9,FALSE))</f>
        <v/>
      </c>
      <c r="Y50" s="314" t="str">
        <f>IF(Y49="","",VLOOKUP(Y49,'1-2シフト記号表（勤務時間帯）'!$C$6:$K$35,9,FALSE))</f>
        <v/>
      </c>
      <c r="Z50" s="312" t="str">
        <f>IF(Z49="","",VLOOKUP(Z49,'1-2シフト記号表（勤務時間帯）'!$C$6:$K$35,9,FALSE))</f>
        <v/>
      </c>
      <c r="AA50" s="313" t="str">
        <f>IF(AA49="","",VLOOKUP(AA49,'1-2シフト記号表（勤務時間帯）'!$C$6:$K$35,9,FALSE))</f>
        <v/>
      </c>
      <c r="AB50" s="313" t="str">
        <f>IF(AB49="","",VLOOKUP(AB49,'1-2シフト記号表（勤務時間帯）'!$C$6:$K$35,9,FALSE))</f>
        <v/>
      </c>
      <c r="AC50" s="313" t="str">
        <f>IF(AC49="","",VLOOKUP(AC49,'1-2シフト記号表（勤務時間帯）'!$C$6:$K$35,9,FALSE))</f>
        <v/>
      </c>
      <c r="AD50" s="313" t="str">
        <f>IF(AD49="","",VLOOKUP(AD49,'1-2シフト記号表（勤務時間帯）'!$C$6:$K$35,9,FALSE))</f>
        <v/>
      </c>
      <c r="AE50" s="313" t="str">
        <f>IF(AE49="","",VLOOKUP(AE49,'1-2シフト記号表（勤務時間帯）'!$C$6:$K$35,9,FALSE))</f>
        <v/>
      </c>
      <c r="AF50" s="314" t="str">
        <f>IF(AF49="","",VLOOKUP(AF49,'1-2シフト記号表（勤務時間帯）'!$C$6:$K$35,9,FALSE))</f>
        <v/>
      </c>
      <c r="AG50" s="312" t="str">
        <f>IF(AG49="","",VLOOKUP(AG49,'1-2シフト記号表（勤務時間帯）'!$C$6:$K$35,9,FALSE))</f>
        <v/>
      </c>
      <c r="AH50" s="313" t="str">
        <f>IF(AH49="","",VLOOKUP(AH49,'1-2シフト記号表（勤務時間帯）'!$C$6:$K$35,9,FALSE))</f>
        <v/>
      </c>
      <c r="AI50" s="313" t="str">
        <f>IF(AI49="","",VLOOKUP(AI49,'1-2シフト記号表（勤務時間帯）'!$C$6:$K$35,9,FALSE))</f>
        <v/>
      </c>
      <c r="AJ50" s="313" t="str">
        <f>IF(AJ49="","",VLOOKUP(AJ49,'1-2シフト記号表（勤務時間帯）'!$C$6:$K$35,9,FALSE))</f>
        <v/>
      </c>
      <c r="AK50" s="313" t="str">
        <f>IF(AK49="","",VLOOKUP(AK49,'1-2シフト記号表（勤務時間帯）'!$C$6:$K$35,9,FALSE))</f>
        <v/>
      </c>
      <c r="AL50" s="313" t="str">
        <f>IF(AL49="","",VLOOKUP(AL49,'1-2シフト記号表（勤務時間帯）'!$C$6:$K$35,9,FALSE))</f>
        <v/>
      </c>
      <c r="AM50" s="314" t="str">
        <f>IF(AM49="","",VLOOKUP(AM49,'1-2シフト記号表（勤務時間帯）'!$C$6:$K$35,9,FALSE))</f>
        <v/>
      </c>
      <c r="AN50" s="312" t="str">
        <f>IF(AN49="","",VLOOKUP(AN49,'1-2シフト記号表（勤務時間帯）'!$C$6:$K$35,9,FALSE))</f>
        <v/>
      </c>
      <c r="AO50" s="313" t="str">
        <f>IF(AO49="","",VLOOKUP(AO49,'1-2シフト記号表（勤務時間帯）'!$C$6:$K$35,9,FALSE))</f>
        <v/>
      </c>
      <c r="AP50" s="313" t="str">
        <f>IF(AP49="","",VLOOKUP(AP49,'1-2シフト記号表（勤務時間帯）'!$C$6:$K$35,9,FALSE))</f>
        <v/>
      </c>
      <c r="AQ50" s="313" t="str">
        <f>IF(AQ49="","",VLOOKUP(AQ49,'1-2シフト記号表（勤務時間帯）'!$C$6:$K$35,9,FALSE))</f>
        <v/>
      </c>
      <c r="AR50" s="313" t="str">
        <f>IF(AR49="","",VLOOKUP(AR49,'1-2シフト記号表（勤務時間帯）'!$C$6:$K$35,9,FALSE))</f>
        <v/>
      </c>
      <c r="AS50" s="313" t="str">
        <f>IF(AS49="","",VLOOKUP(AS49,'1-2シフト記号表（勤務時間帯）'!$C$6:$K$35,9,FALSE))</f>
        <v/>
      </c>
      <c r="AT50" s="314" t="str">
        <f>IF(AT49="","",VLOOKUP(AT49,'1-2シフト記号表（勤務時間帯）'!$C$6:$K$35,9,FALSE))</f>
        <v/>
      </c>
      <c r="AU50" s="312" t="str">
        <f>IF(AU49="","",VLOOKUP(AU49,'1-2シフト記号表（勤務時間帯）'!$C$6:$K$35,9,FALSE))</f>
        <v/>
      </c>
      <c r="AV50" s="313" t="str">
        <f>IF(AV49="","",VLOOKUP(AV49,'1-2シフト記号表（勤務時間帯）'!$C$6:$K$35,9,FALSE))</f>
        <v/>
      </c>
      <c r="AW50" s="313" t="str">
        <f>IF(AW49="","",VLOOKUP(AW49,'1-2シフト記号表（勤務時間帯）'!$C$6:$K$35,9,FALSE))</f>
        <v/>
      </c>
      <c r="AX50" s="904">
        <f>IF($BB$3="４週",SUM(S50:AT50),IF($BB$3="暦月",SUM(S50:AW50),""))</f>
        <v>0</v>
      </c>
      <c r="AY50" s="905"/>
      <c r="AZ50" s="906">
        <f>IF($BB$3="４週",AX50/4,IF($BB$3="暦月",'1-1勤務表'!AX50/('1-1勤務表'!$BB$8/7),""))</f>
        <v>0</v>
      </c>
      <c r="BA50" s="907"/>
      <c r="BB50" s="923"/>
      <c r="BC50" s="924"/>
      <c r="BD50" s="924"/>
      <c r="BE50" s="924"/>
      <c r="BF50" s="925"/>
    </row>
    <row r="51" spans="2:58" ht="20.25" customHeight="1" x14ac:dyDescent="0.2">
      <c r="B51" s="932"/>
      <c r="C51" s="940"/>
      <c r="D51" s="941"/>
      <c r="E51" s="942"/>
      <c r="F51" s="311">
        <f>C49</f>
        <v>0</v>
      </c>
      <c r="G51" s="867"/>
      <c r="H51" s="868"/>
      <c r="I51" s="869"/>
      <c r="J51" s="869"/>
      <c r="K51" s="870"/>
      <c r="L51" s="877"/>
      <c r="M51" s="878"/>
      <c r="N51" s="878"/>
      <c r="O51" s="879"/>
      <c r="P51" s="929" t="s">
        <v>64</v>
      </c>
      <c r="Q51" s="930"/>
      <c r="R51" s="931"/>
      <c r="S51" s="316" t="str">
        <f>IF(S49="","",VLOOKUP(S49,'1-2シフト記号表（勤務時間帯）'!$C$6:$U$35,19,FALSE))</f>
        <v/>
      </c>
      <c r="T51" s="317" t="str">
        <f>IF(T49="","",VLOOKUP(T49,'1-2シフト記号表（勤務時間帯）'!$C$6:$U$35,19,FALSE))</f>
        <v/>
      </c>
      <c r="U51" s="317" t="str">
        <f>IF(U49="","",VLOOKUP(U49,'1-2シフト記号表（勤務時間帯）'!$C$6:$U$35,19,FALSE))</f>
        <v/>
      </c>
      <c r="V51" s="317" t="str">
        <f>IF(V49="","",VLOOKUP(V49,'1-2シフト記号表（勤務時間帯）'!$C$6:$U$35,19,FALSE))</f>
        <v/>
      </c>
      <c r="W51" s="317" t="str">
        <f>IF(W49="","",VLOOKUP(W49,'1-2シフト記号表（勤務時間帯）'!$C$6:$U$35,19,FALSE))</f>
        <v/>
      </c>
      <c r="X51" s="317" t="str">
        <f>IF(X49="","",VLOOKUP(X49,'1-2シフト記号表（勤務時間帯）'!$C$6:$U$35,19,FALSE))</f>
        <v/>
      </c>
      <c r="Y51" s="318" t="str">
        <f>IF(Y49="","",VLOOKUP(Y49,'1-2シフト記号表（勤務時間帯）'!$C$6:$U$35,19,FALSE))</f>
        <v/>
      </c>
      <c r="Z51" s="316" t="str">
        <f>IF(Z49="","",VLOOKUP(Z49,'1-2シフト記号表（勤務時間帯）'!$C$6:$U$35,19,FALSE))</f>
        <v/>
      </c>
      <c r="AA51" s="317" t="str">
        <f>IF(AA49="","",VLOOKUP(AA49,'1-2シフト記号表（勤務時間帯）'!$C$6:$U$35,19,FALSE))</f>
        <v/>
      </c>
      <c r="AB51" s="317" t="str">
        <f>IF(AB49="","",VLOOKUP(AB49,'1-2シフト記号表（勤務時間帯）'!$C$6:$U$35,19,FALSE))</f>
        <v/>
      </c>
      <c r="AC51" s="317" t="str">
        <f>IF(AC49="","",VLOOKUP(AC49,'1-2シフト記号表（勤務時間帯）'!$C$6:$U$35,19,FALSE))</f>
        <v/>
      </c>
      <c r="AD51" s="317" t="str">
        <f>IF(AD49="","",VLOOKUP(AD49,'1-2シフト記号表（勤務時間帯）'!$C$6:$U$35,19,FALSE))</f>
        <v/>
      </c>
      <c r="AE51" s="317" t="str">
        <f>IF(AE49="","",VLOOKUP(AE49,'1-2シフト記号表（勤務時間帯）'!$C$6:$U$35,19,FALSE))</f>
        <v/>
      </c>
      <c r="AF51" s="318" t="str">
        <f>IF(AF49="","",VLOOKUP(AF49,'1-2シフト記号表（勤務時間帯）'!$C$6:$U$35,19,FALSE))</f>
        <v/>
      </c>
      <c r="AG51" s="316" t="str">
        <f>IF(AG49="","",VLOOKUP(AG49,'1-2シフト記号表（勤務時間帯）'!$C$6:$U$35,19,FALSE))</f>
        <v/>
      </c>
      <c r="AH51" s="317" t="str">
        <f>IF(AH49="","",VLOOKUP(AH49,'1-2シフト記号表（勤務時間帯）'!$C$6:$U$35,19,FALSE))</f>
        <v/>
      </c>
      <c r="AI51" s="317" t="str">
        <f>IF(AI49="","",VLOOKUP(AI49,'1-2シフト記号表（勤務時間帯）'!$C$6:$U$35,19,FALSE))</f>
        <v/>
      </c>
      <c r="AJ51" s="317" t="str">
        <f>IF(AJ49="","",VLOOKUP(AJ49,'1-2シフト記号表（勤務時間帯）'!$C$6:$U$35,19,FALSE))</f>
        <v/>
      </c>
      <c r="AK51" s="317" t="str">
        <f>IF(AK49="","",VLOOKUP(AK49,'1-2シフト記号表（勤務時間帯）'!$C$6:$U$35,19,FALSE))</f>
        <v/>
      </c>
      <c r="AL51" s="317" t="str">
        <f>IF(AL49="","",VLOOKUP(AL49,'1-2シフト記号表（勤務時間帯）'!$C$6:$U$35,19,FALSE))</f>
        <v/>
      </c>
      <c r="AM51" s="318" t="str">
        <f>IF(AM49="","",VLOOKUP(AM49,'1-2シフト記号表（勤務時間帯）'!$C$6:$U$35,19,FALSE))</f>
        <v/>
      </c>
      <c r="AN51" s="316" t="str">
        <f>IF(AN49="","",VLOOKUP(AN49,'1-2シフト記号表（勤務時間帯）'!$C$6:$U$35,19,FALSE))</f>
        <v/>
      </c>
      <c r="AO51" s="317" t="str">
        <f>IF(AO49="","",VLOOKUP(AO49,'1-2シフト記号表（勤務時間帯）'!$C$6:$U$35,19,FALSE))</f>
        <v/>
      </c>
      <c r="AP51" s="317" t="str">
        <f>IF(AP49="","",VLOOKUP(AP49,'1-2シフト記号表（勤務時間帯）'!$C$6:$U$35,19,FALSE))</f>
        <v/>
      </c>
      <c r="AQ51" s="317" t="str">
        <f>IF(AQ49="","",VLOOKUP(AQ49,'1-2シフト記号表（勤務時間帯）'!$C$6:$U$35,19,FALSE))</f>
        <v/>
      </c>
      <c r="AR51" s="317" t="str">
        <f>IF(AR49="","",VLOOKUP(AR49,'1-2シフト記号表（勤務時間帯）'!$C$6:$U$35,19,FALSE))</f>
        <v/>
      </c>
      <c r="AS51" s="317" t="str">
        <f>IF(AS49="","",VLOOKUP(AS49,'1-2シフト記号表（勤務時間帯）'!$C$6:$U$35,19,FALSE))</f>
        <v/>
      </c>
      <c r="AT51" s="318" t="str">
        <f>IF(AT49="","",VLOOKUP(AT49,'1-2シフト記号表（勤務時間帯）'!$C$6:$U$35,19,FALSE))</f>
        <v/>
      </c>
      <c r="AU51" s="316" t="str">
        <f>IF(AU49="","",VLOOKUP(AU49,'1-2シフト記号表（勤務時間帯）'!$C$6:$U$35,19,FALSE))</f>
        <v/>
      </c>
      <c r="AV51" s="317" t="str">
        <f>IF(AV49="","",VLOOKUP(AV49,'1-2シフト記号表（勤務時間帯）'!$C$6:$U$35,19,FALSE))</f>
        <v/>
      </c>
      <c r="AW51" s="317" t="str">
        <f>IF(AW49="","",VLOOKUP(AW49,'1-2シフト記号表（勤務時間帯）'!$C$6:$U$35,19,FALSE))</f>
        <v/>
      </c>
      <c r="AX51" s="911">
        <f>IF($BB$3="４週",SUM(S51:AT51),IF($BB$3="暦月",SUM(S51:AW51),""))</f>
        <v>0</v>
      </c>
      <c r="AY51" s="912"/>
      <c r="AZ51" s="913">
        <f>IF($BB$3="４週",AX51/4,IF($BB$3="暦月",'1-1勤務表'!AX51/('1-1勤務表'!$BB$8/7),""))</f>
        <v>0</v>
      </c>
      <c r="BA51" s="914"/>
      <c r="BB51" s="926"/>
      <c r="BC51" s="927"/>
      <c r="BD51" s="927"/>
      <c r="BE51" s="927"/>
      <c r="BF51" s="928"/>
    </row>
    <row r="52" spans="2:58" ht="20.25" customHeight="1" x14ac:dyDescent="0.2">
      <c r="B52" s="932">
        <f>B49+1</f>
        <v>11</v>
      </c>
      <c r="C52" s="934"/>
      <c r="D52" s="935"/>
      <c r="E52" s="936"/>
      <c r="F52" s="319"/>
      <c r="G52" s="865"/>
      <c r="H52" s="868"/>
      <c r="I52" s="869"/>
      <c r="J52" s="869"/>
      <c r="K52" s="870"/>
      <c r="L52" s="871"/>
      <c r="M52" s="872"/>
      <c r="N52" s="872"/>
      <c r="O52" s="873"/>
      <c r="P52" s="880" t="s">
        <v>62</v>
      </c>
      <c r="Q52" s="881"/>
      <c r="R52" s="882"/>
      <c r="S52" s="308"/>
      <c r="T52" s="309"/>
      <c r="U52" s="309"/>
      <c r="V52" s="309"/>
      <c r="W52" s="309"/>
      <c r="X52" s="309"/>
      <c r="Y52" s="310"/>
      <c r="Z52" s="308"/>
      <c r="AA52" s="309"/>
      <c r="AB52" s="309"/>
      <c r="AC52" s="309"/>
      <c r="AD52" s="309"/>
      <c r="AE52" s="309"/>
      <c r="AF52" s="310"/>
      <c r="AG52" s="308"/>
      <c r="AH52" s="309"/>
      <c r="AI52" s="309"/>
      <c r="AJ52" s="309"/>
      <c r="AK52" s="309"/>
      <c r="AL52" s="309"/>
      <c r="AM52" s="310"/>
      <c r="AN52" s="308"/>
      <c r="AO52" s="309"/>
      <c r="AP52" s="309"/>
      <c r="AQ52" s="309"/>
      <c r="AR52" s="309"/>
      <c r="AS52" s="309"/>
      <c r="AT52" s="310"/>
      <c r="AU52" s="308"/>
      <c r="AV52" s="309"/>
      <c r="AW52" s="309"/>
      <c r="AX52" s="892"/>
      <c r="AY52" s="893"/>
      <c r="AZ52" s="894"/>
      <c r="BA52" s="895"/>
      <c r="BB52" s="920"/>
      <c r="BC52" s="921"/>
      <c r="BD52" s="921"/>
      <c r="BE52" s="921"/>
      <c r="BF52" s="922"/>
    </row>
    <row r="53" spans="2:58" ht="20.25" customHeight="1" x14ac:dyDescent="0.2">
      <c r="B53" s="932"/>
      <c r="C53" s="937"/>
      <c r="D53" s="938"/>
      <c r="E53" s="939"/>
      <c r="F53" s="311"/>
      <c r="G53" s="866"/>
      <c r="H53" s="868"/>
      <c r="I53" s="869"/>
      <c r="J53" s="869"/>
      <c r="K53" s="870"/>
      <c r="L53" s="874"/>
      <c r="M53" s="875"/>
      <c r="N53" s="875"/>
      <c r="O53" s="876"/>
      <c r="P53" s="901" t="s">
        <v>63</v>
      </c>
      <c r="Q53" s="902"/>
      <c r="R53" s="903"/>
      <c r="S53" s="312" t="str">
        <f>IF(S52="","",VLOOKUP(S52,'1-2シフト記号表（勤務時間帯）'!$C$6:$K$35,9,FALSE))</f>
        <v/>
      </c>
      <c r="T53" s="313" t="str">
        <f>IF(T52="","",VLOOKUP(T52,'1-2シフト記号表（勤務時間帯）'!$C$6:$K$35,9,FALSE))</f>
        <v/>
      </c>
      <c r="U53" s="313" t="str">
        <f>IF(U52="","",VLOOKUP(U52,'1-2シフト記号表（勤務時間帯）'!$C$6:$K$35,9,FALSE))</f>
        <v/>
      </c>
      <c r="V53" s="313" t="str">
        <f>IF(V52="","",VLOOKUP(V52,'1-2シフト記号表（勤務時間帯）'!$C$6:$K$35,9,FALSE))</f>
        <v/>
      </c>
      <c r="W53" s="313" t="str">
        <f>IF(W52="","",VLOOKUP(W52,'1-2シフト記号表（勤務時間帯）'!$C$6:$K$35,9,FALSE))</f>
        <v/>
      </c>
      <c r="X53" s="313" t="str">
        <f>IF(X52="","",VLOOKUP(X52,'1-2シフト記号表（勤務時間帯）'!$C$6:$K$35,9,FALSE))</f>
        <v/>
      </c>
      <c r="Y53" s="314" t="str">
        <f>IF(Y52="","",VLOOKUP(Y52,'1-2シフト記号表（勤務時間帯）'!$C$6:$K$35,9,FALSE))</f>
        <v/>
      </c>
      <c r="Z53" s="312" t="str">
        <f>IF(Z52="","",VLOOKUP(Z52,'1-2シフト記号表（勤務時間帯）'!$C$6:$K$35,9,FALSE))</f>
        <v/>
      </c>
      <c r="AA53" s="313" t="str">
        <f>IF(AA52="","",VLOOKUP(AA52,'1-2シフト記号表（勤務時間帯）'!$C$6:$K$35,9,FALSE))</f>
        <v/>
      </c>
      <c r="AB53" s="313" t="str">
        <f>IF(AB52="","",VLOOKUP(AB52,'1-2シフト記号表（勤務時間帯）'!$C$6:$K$35,9,FALSE))</f>
        <v/>
      </c>
      <c r="AC53" s="313" t="str">
        <f>IF(AC52="","",VLOOKUP(AC52,'1-2シフト記号表（勤務時間帯）'!$C$6:$K$35,9,FALSE))</f>
        <v/>
      </c>
      <c r="AD53" s="313" t="str">
        <f>IF(AD52="","",VLOOKUP(AD52,'1-2シフト記号表（勤務時間帯）'!$C$6:$K$35,9,FALSE))</f>
        <v/>
      </c>
      <c r="AE53" s="313" t="str">
        <f>IF(AE52="","",VLOOKUP(AE52,'1-2シフト記号表（勤務時間帯）'!$C$6:$K$35,9,FALSE))</f>
        <v/>
      </c>
      <c r="AF53" s="314" t="str">
        <f>IF(AF52="","",VLOOKUP(AF52,'1-2シフト記号表（勤務時間帯）'!$C$6:$K$35,9,FALSE))</f>
        <v/>
      </c>
      <c r="AG53" s="312" t="str">
        <f>IF(AG52="","",VLOOKUP(AG52,'1-2シフト記号表（勤務時間帯）'!$C$6:$K$35,9,FALSE))</f>
        <v/>
      </c>
      <c r="AH53" s="313" t="str">
        <f>IF(AH52="","",VLOOKUP(AH52,'1-2シフト記号表（勤務時間帯）'!$C$6:$K$35,9,FALSE))</f>
        <v/>
      </c>
      <c r="AI53" s="313" t="str">
        <f>IF(AI52="","",VLOOKUP(AI52,'1-2シフト記号表（勤務時間帯）'!$C$6:$K$35,9,FALSE))</f>
        <v/>
      </c>
      <c r="AJ53" s="313" t="str">
        <f>IF(AJ52="","",VLOOKUP(AJ52,'1-2シフト記号表（勤務時間帯）'!$C$6:$K$35,9,FALSE))</f>
        <v/>
      </c>
      <c r="AK53" s="313" t="str">
        <f>IF(AK52="","",VLOOKUP(AK52,'1-2シフト記号表（勤務時間帯）'!$C$6:$K$35,9,FALSE))</f>
        <v/>
      </c>
      <c r="AL53" s="313" t="str">
        <f>IF(AL52="","",VLOOKUP(AL52,'1-2シフト記号表（勤務時間帯）'!$C$6:$K$35,9,FALSE))</f>
        <v/>
      </c>
      <c r="AM53" s="314" t="str">
        <f>IF(AM52="","",VLOOKUP(AM52,'1-2シフト記号表（勤務時間帯）'!$C$6:$K$35,9,FALSE))</f>
        <v/>
      </c>
      <c r="AN53" s="312" t="str">
        <f>IF(AN52="","",VLOOKUP(AN52,'1-2シフト記号表（勤務時間帯）'!$C$6:$K$35,9,FALSE))</f>
        <v/>
      </c>
      <c r="AO53" s="313" t="str">
        <f>IF(AO52="","",VLOOKUP(AO52,'1-2シフト記号表（勤務時間帯）'!$C$6:$K$35,9,FALSE))</f>
        <v/>
      </c>
      <c r="AP53" s="313" t="str">
        <f>IF(AP52="","",VLOOKUP(AP52,'1-2シフト記号表（勤務時間帯）'!$C$6:$K$35,9,FALSE))</f>
        <v/>
      </c>
      <c r="AQ53" s="313" t="str">
        <f>IF(AQ52="","",VLOOKUP(AQ52,'1-2シフト記号表（勤務時間帯）'!$C$6:$K$35,9,FALSE))</f>
        <v/>
      </c>
      <c r="AR53" s="313" t="str">
        <f>IF(AR52="","",VLOOKUP(AR52,'1-2シフト記号表（勤務時間帯）'!$C$6:$K$35,9,FALSE))</f>
        <v/>
      </c>
      <c r="AS53" s="313" t="str">
        <f>IF(AS52="","",VLOOKUP(AS52,'1-2シフト記号表（勤務時間帯）'!$C$6:$K$35,9,FALSE))</f>
        <v/>
      </c>
      <c r="AT53" s="314" t="str">
        <f>IF(AT52="","",VLOOKUP(AT52,'1-2シフト記号表（勤務時間帯）'!$C$6:$K$35,9,FALSE))</f>
        <v/>
      </c>
      <c r="AU53" s="312" t="str">
        <f>IF(AU52="","",VLOOKUP(AU52,'1-2シフト記号表（勤務時間帯）'!$C$6:$K$35,9,FALSE))</f>
        <v/>
      </c>
      <c r="AV53" s="313" t="str">
        <f>IF(AV52="","",VLOOKUP(AV52,'1-2シフト記号表（勤務時間帯）'!$C$6:$K$35,9,FALSE))</f>
        <v/>
      </c>
      <c r="AW53" s="313" t="str">
        <f>IF(AW52="","",VLOOKUP(AW52,'1-2シフト記号表（勤務時間帯）'!$C$6:$K$35,9,FALSE))</f>
        <v/>
      </c>
      <c r="AX53" s="904">
        <f>IF($BB$3="４週",SUM(S53:AT53),IF($BB$3="暦月",SUM(S53:AW53),""))</f>
        <v>0</v>
      </c>
      <c r="AY53" s="905"/>
      <c r="AZ53" s="906">
        <f>IF($BB$3="４週",AX53/4,IF($BB$3="暦月",'1-1勤務表'!AX53/('1-1勤務表'!$BB$8/7),""))</f>
        <v>0</v>
      </c>
      <c r="BA53" s="907"/>
      <c r="BB53" s="923"/>
      <c r="BC53" s="924"/>
      <c r="BD53" s="924"/>
      <c r="BE53" s="924"/>
      <c r="BF53" s="925"/>
    </row>
    <row r="54" spans="2:58" ht="20.25" customHeight="1" x14ac:dyDescent="0.2">
      <c r="B54" s="932"/>
      <c r="C54" s="940"/>
      <c r="D54" s="941"/>
      <c r="E54" s="942"/>
      <c r="F54" s="311">
        <f>C52</f>
        <v>0</v>
      </c>
      <c r="G54" s="867"/>
      <c r="H54" s="868"/>
      <c r="I54" s="869"/>
      <c r="J54" s="869"/>
      <c r="K54" s="870"/>
      <c r="L54" s="877"/>
      <c r="M54" s="878"/>
      <c r="N54" s="878"/>
      <c r="O54" s="879"/>
      <c r="P54" s="929" t="s">
        <v>64</v>
      </c>
      <c r="Q54" s="930"/>
      <c r="R54" s="931"/>
      <c r="S54" s="316" t="str">
        <f>IF(S52="","",VLOOKUP(S52,'1-2シフト記号表（勤務時間帯）'!$C$6:$U$35,19,FALSE))</f>
        <v/>
      </c>
      <c r="T54" s="317" t="str">
        <f>IF(T52="","",VLOOKUP(T52,'1-2シフト記号表（勤務時間帯）'!$C$6:$U$35,19,FALSE))</f>
        <v/>
      </c>
      <c r="U54" s="317" t="str">
        <f>IF(U52="","",VLOOKUP(U52,'1-2シフト記号表（勤務時間帯）'!$C$6:$U$35,19,FALSE))</f>
        <v/>
      </c>
      <c r="V54" s="317" t="str">
        <f>IF(V52="","",VLOOKUP(V52,'1-2シフト記号表（勤務時間帯）'!$C$6:$U$35,19,FALSE))</f>
        <v/>
      </c>
      <c r="W54" s="317" t="str">
        <f>IF(W52="","",VLOOKUP(W52,'1-2シフト記号表（勤務時間帯）'!$C$6:$U$35,19,FALSE))</f>
        <v/>
      </c>
      <c r="X54" s="317" t="str">
        <f>IF(X52="","",VLOOKUP(X52,'1-2シフト記号表（勤務時間帯）'!$C$6:$U$35,19,FALSE))</f>
        <v/>
      </c>
      <c r="Y54" s="318" t="str">
        <f>IF(Y52="","",VLOOKUP(Y52,'1-2シフト記号表（勤務時間帯）'!$C$6:$U$35,19,FALSE))</f>
        <v/>
      </c>
      <c r="Z54" s="316" t="str">
        <f>IF(Z52="","",VLOOKUP(Z52,'1-2シフト記号表（勤務時間帯）'!$C$6:$U$35,19,FALSE))</f>
        <v/>
      </c>
      <c r="AA54" s="317" t="str">
        <f>IF(AA52="","",VLOOKUP(AA52,'1-2シフト記号表（勤務時間帯）'!$C$6:$U$35,19,FALSE))</f>
        <v/>
      </c>
      <c r="AB54" s="317" t="str">
        <f>IF(AB52="","",VLOOKUP(AB52,'1-2シフト記号表（勤務時間帯）'!$C$6:$U$35,19,FALSE))</f>
        <v/>
      </c>
      <c r="AC54" s="317" t="str">
        <f>IF(AC52="","",VLOOKUP(AC52,'1-2シフト記号表（勤務時間帯）'!$C$6:$U$35,19,FALSE))</f>
        <v/>
      </c>
      <c r="AD54" s="317" t="str">
        <f>IF(AD52="","",VLOOKUP(AD52,'1-2シフト記号表（勤務時間帯）'!$C$6:$U$35,19,FALSE))</f>
        <v/>
      </c>
      <c r="AE54" s="317" t="str">
        <f>IF(AE52="","",VLOOKUP(AE52,'1-2シフト記号表（勤務時間帯）'!$C$6:$U$35,19,FALSE))</f>
        <v/>
      </c>
      <c r="AF54" s="318" t="str">
        <f>IF(AF52="","",VLOOKUP(AF52,'1-2シフト記号表（勤務時間帯）'!$C$6:$U$35,19,FALSE))</f>
        <v/>
      </c>
      <c r="AG54" s="316" t="str">
        <f>IF(AG52="","",VLOOKUP(AG52,'1-2シフト記号表（勤務時間帯）'!$C$6:$U$35,19,FALSE))</f>
        <v/>
      </c>
      <c r="AH54" s="317" t="str">
        <f>IF(AH52="","",VLOOKUP(AH52,'1-2シフト記号表（勤務時間帯）'!$C$6:$U$35,19,FALSE))</f>
        <v/>
      </c>
      <c r="AI54" s="317" t="str">
        <f>IF(AI52="","",VLOOKUP(AI52,'1-2シフト記号表（勤務時間帯）'!$C$6:$U$35,19,FALSE))</f>
        <v/>
      </c>
      <c r="AJ54" s="317" t="str">
        <f>IF(AJ52="","",VLOOKUP(AJ52,'1-2シフト記号表（勤務時間帯）'!$C$6:$U$35,19,FALSE))</f>
        <v/>
      </c>
      <c r="AK54" s="317" t="str">
        <f>IF(AK52="","",VLOOKUP(AK52,'1-2シフト記号表（勤務時間帯）'!$C$6:$U$35,19,FALSE))</f>
        <v/>
      </c>
      <c r="AL54" s="317" t="str">
        <f>IF(AL52="","",VLOOKUP(AL52,'1-2シフト記号表（勤務時間帯）'!$C$6:$U$35,19,FALSE))</f>
        <v/>
      </c>
      <c r="AM54" s="318" t="str">
        <f>IF(AM52="","",VLOOKUP(AM52,'1-2シフト記号表（勤務時間帯）'!$C$6:$U$35,19,FALSE))</f>
        <v/>
      </c>
      <c r="AN54" s="316" t="str">
        <f>IF(AN52="","",VLOOKUP(AN52,'1-2シフト記号表（勤務時間帯）'!$C$6:$U$35,19,FALSE))</f>
        <v/>
      </c>
      <c r="AO54" s="317" t="str">
        <f>IF(AO52="","",VLOOKUP(AO52,'1-2シフト記号表（勤務時間帯）'!$C$6:$U$35,19,FALSE))</f>
        <v/>
      </c>
      <c r="AP54" s="317" t="str">
        <f>IF(AP52="","",VLOOKUP(AP52,'1-2シフト記号表（勤務時間帯）'!$C$6:$U$35,19,FALSE))</f>
        <v/>
      </c>
      <c r="AQ54" s="317" t="str">
        <f>IF(AQ52="","",VLOOKUP(AQ52,'1-2シフト記号表（勤務時間帯）'!$C$6:$U$35,19,FALSE))</f>
        <v/>
      </c>
      <c r="AR54" s="317" t="str">
        <f>IF(AR52="","",VLOOKUP(AR52,'1-2シフト記号表（勤務時間帯）'!$C$6:$U$35,19,FALSE))</f>
        <v/>
      </c>
      <c r="AS54" s="317" t="str">
        <f>IF(AS52="","",VLOOKUP(AS52,'1-2シフト記号表（勤務時間帯）'!$C$6:$U$35,19,FALSE))</f>
        <v/>
      </c>
      <c r="AT54" s="318" t="str">
        <f>IF(AT52="","",VLOOKUP(AT52,'1-2シフト記号表（勤務時間帯）'!$C$6:$U$35,19,FALSE))</f>
        <v/>
      </c>
      <c r="AU54" s="316" t="str">
        <f>IF(AU52="","",VLOOKUP(AU52,'1-2シフト記号表（勤務時間帯）'!$C$6:$U$35,19,FALSE))</f>
        <v/>
      </c>
      <c r="AV54" s="317" t="str">
        <f>IF(AV52="","",VLOOKUP(AV52,'1-2シフト記号表（勤務時間帯）'!$C$6:$U$35,19,FALSE))</f>
        <v/>
      </c>
      <c r="AW54" s="317" t="str">
        <f>IF(AW52="","",VLOOKUP(AW52,'1-2シフト記号表（勤務時間帯）'!$C$6:$U$35,19,FALSE))</f>
        <v/>
      </c>
      <c r="AX54" s="911">
        <f>IF($BB$3="４週",SUM(S54:AT54),IF($BB$3="暦月",SUM(S54:AW54),""))</f>
        <v>0</v>
      </c>
      <c r="AY54" s="912"/>
      <c r="AZ54" s="913">
        <f>IF($BB$3="４週",AX54/4,IF($BB$3="暦月",'1-1勤務表'!AX54/('1-1勤務表'!$BB$8/7),""))</f>
        <v>0</v>
      </c>
      <c r="BA54" s="914"/>
      <c r="BB54" s="926"/>
      <c r="BC54" s="927"/>
      <c r="BD54" s="927"/>
      <c r="BE54" s="927"/>
      <c r="BF54" s="928"/>
    </row>
    <row r="55" spans="2:58" ht="20.25" customHeight="1" x14ac:dyDescent="0.2">
      <c r="B55" s="932">
        <f>B52+1</f>
        <v>12</v>
      </c>
      <c r="C55" s="934"/>
      <c r="D55" s="935"/>
      <c r="E55" s="936"/>
      <c r="F55" s="319"/>
      <c r="G55" s="865"/>
      <c r="H55" s="868"/>
      <c r="I55" s="869"/>
      <c r="J55" s="869"/>
      <c r="K55" s="870"/>
      <c r="L55" s="871"/>
      <c r="M55" s="872"/>
      <c r="N55" s="872"/>
      <c r="O55" s="873"/>
      <c r="P55" s="880" t="s">
        <v>62</v>
      </c>
      <c r="Q55" s="881"/>
      <c r="R55" s="882"/>
      <c r="S55" s="308"/>
      <c r="T55" s="309"/>
      <c r="U55" s="309"/>
      <c r="V55" s="309"/>
      <c r="W55" s="309"/>
      <c r="X55" s="309"/>
      <c r="Y55" s="310"/>
      <c r="Z55" s="308"/>
      <c r="AA55" s="309"/>
      <c r="AB55" s="309"/>
      <c r="AC55" s="309"/>
      <c r="AD55" s="309"/>
      <c r="AE55" s="309"/>
      <c r="AF55" s="310"/>
      <c r="AG55" s="308"/>
      <c r="AH55" s="309"/>
      <c r="AI55" s="309"/>
      <c r="AJ55" s="309"/>
      <c r="AK55" s="309"/>
      <c r="AL55" s="309"/>
      <c r="AM55" s="310"/>
      <c r="AN55" s="308"/>
      <c r="AO55" s="309"/>
      <c r="AP55" s="309"/>
      <c r="AQ55" s="309"/>
      <c r="AR55" s="309"/>
      <c r="AS55" s="309"/>
      <c r="AT55" s="310"/>
      <c r="AU55" s="308"/>
      <c r="AV55" s="309"/>
      <c r="AW55" s="309"/>
      <c r="AX55" s="892"/>
      <c r="AY55" s="893"/>
      <c r="AZ55" s="894"/>
      <c r="BA55" s="895"/>
      <c r="BB55" s="896"/>
      <c r="BC55" s="872"/>
      <c r="BD55" s="872"/>
      <c r="BE55" s="872"/>
      <c r="BF55" s="873"/>
    </row>
    <row r="56" spans="2:58" ht="20.25" customHeight="1" x14ac:dyDescent="0.2">
      <c r="B56" s="932"/>
      <c r="C56" s="937"/>
      <c r="D56" s="938"/>
      <c r="E56" s="939"/>
      <c r="F56" s="311"/>
      <c r="G56" s="866"/>
      <c r="H56" s="868"/>
      <c r="I56" s="869"/>
      <c r="J56" s="869"/>
      <c r="K56" s="870"/>
      <c r="L56" s="874"/>
      <c r="M56" s="875"/>
      <c r="N56" s="875"/>
      <c r="O56" s="876"/>
      <c r="P56" s="901" t="s">
        <v>63</v>
      </c>
      <c r="Q56" s="902"/>
      <c r="R56" s="903"/>
      <c r="S56" s="312" t="str">
        <f>IF(S55="","",VLOOKUP(S55,'1-2シフト記号表（勤務時間帯）'!$C$6:$K$35,9,FALSE))</f>
        <v/>
      </c>
      <c r="T56" s="313" t="str">
        <f>IF(T55="","",VLOOKUP(T55,'1-2シフト記号表（勤務時間帯）'!$C$6:$K$35,9,FALSE))</f>
        <v/>
      </c>
      <c r="U56" s="313" t="str">
        <f>IF(U55="","",VLOOKUP(U55,'1-2シフト記号表（勤務時間帯）'!$C$6:$K$35,9,FALSE))</f>
        <v/>
      </c>
      <c r="V56" s="313" t="str">
        <f>IF(V55="","",VLOOKUP(V55,'1-2シフト記号表（勤務時間帯）'!$C$6:$K$35,9,FALSE))</f>
        <v/>
      </c>
      <c r="W56" s="313" t="str">
        <f>IF(W55="","",VLOOKUP(W55,'1-2シフト記号表（勤務時間帯）'!$C$6:$K$35,9,FALSE))</f>
        <v/>
      </c>
      <c r="X56" s="313" t="str">
        <f>IF(X55="","",VLOOKUP(X55,'1-2シフト記号表（勤務時間帯）'!$C$6:$K$35,9,FALSE))</f>
        <v/>
      </c>
      <c r="Y56" s="314" t="str">
        <f>IF(Y55="","",VLOOKUP(Y55,'1-2シフト記号表（勤務時間帯）'!$C$6:$K$35,9,FALSE))</f>
        <v/>
      </c>
      <c r="Z56" s="312" t="str">
        <f>IF(Z55="","",VLOOKUP(Z55,'1-2シフト記号表（勤務時間帯）'!$C$6:$K$35,9,FALSE))</f>
        <v/>
      </c>
      <c r="AA56" s="313" t="str">
        <f>IF(AA55="","",VLOOKUP(AA55,'1-2シフト記号表（勤務時間帯）'!$C$6:$K$35,9,FALSE))</f>
        <v/>
      </c>
      <c r="AB56" s="313" t="str">
        <f>IF(AB55="","",VLOOKUP(AB55,'1-2シフト記号表（勤務時間帯）'!$C$6:$K$35,9,FALSE))</f>
        <v/>
      </c>
      <c r="AC56" s="313" t="str">
        <f>IF(AC55="","",VLOOKUP(AC55,'1-2シフト記号表（勤務時間帯）'!$C$6:$K$35,9,FALSE))</f>
        <v/>
      </c>
      <c r="AD56" s="313" t="str">
        <f>IF(AD55="","",VLOOKUP(AD55,'1-2シフト記号表（勤務時間帯）'!$C$6:$K$35,9,FALSE))</f>
        <v/>
      </c>
      <c r="AE56" s="313" t="str">
        <f>IF(AE55="","",VLOOKUP(AE55,'1-2シフト記号表（勤務時間帯）'!$C$6:$K$35,9,FALSE))</f>
        <v/>
      </c>
      <c r="AF56" s="314" t="str">
        <f>IF(AF55="","",VLOOKUP(AF55,'1-2シフト記号表（勤務時間帯）'!$C$6:$K$35,9,FALSE))</f>
        <v/>
      </c>
      <c r="AG56" s="312" t="str">
        <f>IF(AG55="","",VLOOKUP(AG55,'1-2シフト記号表（勤務時間帯）'!$C$6:$K$35,9,FALSE))</f>
        <v/>
      </c>
      <c r="AH56" s="313" t="str">
        <f>IF(AH55="","",VLOOKUP(AH55,'1-2シフト記号表（勤務時間帯）'!$C$6:$K$35,9,FALSE))</f>
        <v/>
      </c>
      <c r="AI56" s="313" t="str">
        <f>IF(AI55="","",VLOOKUP(AI55,'1-2シフト記号表（勤務時間帯）'!$C$6:$K$35,9,FALSE))</f>
        <v/>
      </c>
      <c r="AJ56" s="313" t="str">
        <f>IF(AJ55="","",VLOOKUP(AJ55,'1-2シフト記号表（勤務時間帯）'!$C$6:$K$35,9,FALSE))</f>
        <v/>
      </c>
      <c r="AK56" s="313" t="str">
        <f>IF(AK55="","",VLOOKUP(AK55,'1-2シフト記号表（勤務時間帯）'!$C$6:$K$35,9,FALSE))</f>
        <v/>
      </c>
      <c r="AL56" s="313" t="str">
        <f>IF(AL55="","",VLOOKUP(AL55,'1-2シフト記号表（勤務時間帯）'!$C$6:$K$35,9,FALSE))</f>
        <v/>
      </c>
      <c r="AM56" s="314" t="str">
        <f>IF(AM55="","",VLOOKUP(AM55,'1-2シフト記号表（勤務時間帯）'!$C$6:$K$35,9,FALSE))</f>
        <v/>
      </c>
      <c r="AN56" s="312" t="str">
        <f>IF(AN55="","",VLOOKUP(AN55,'1-2シフト記号表（勤務時間帯）'!$C$6:$K$35,9,FALSE))</f>
        <v/>
      </c>
      <c r="AO56" s="313" t="str">
        <f>IF(AO55="","",VLOOKUP(AO55,'1-2シフト記号表（勤務時間帯）'!$C$6:$K$35,9,FALSE))</f>
        <v/>
      </c>
      <c r="AP56" s="313" t="str">
        <f>IF(AP55="","",VLOOKUP(AP55,'1-2シフト記号表（勤務時間帯）'!$C$6:$K$35,9,FALSE))</f>
        <v/>
      </c>
      <c r="AQ56" s="313" t="str">
        <f>IF(AQ55="","",VLOOKUP(AQ55,'1-2シフト記号表（勤務時間帯）'!$C$6:$K$35,9,FALSE))</f>
        <v/>
      </c>
      <c r="AR56" s="313" t="str">
        <f>IF(AR55="","",VLOOKUP(AR55,'1-2シフト記号表（勤務時間帯）'!$C$6:$K$35,9,FALSE))</f>
        <v/>
      </c>
      <c r="AS56" s="313" t="str">
        <f>IF(AS55="","",VLOOKUP(AS55,'1-2シフト記号表（勤務時間帯）'!$C$6:$K$35,9,FALSE))</f>
        <v/>
      </c>
      <c r="AT56" s="314" t="str">
        <f>IF(AT55="","",VLOOKUP(AT55,'1-2シフト記号表（勤務時間帯）'!$C$6:$K$35,9,FALSE))</f>
        <v/>
      </c>
      <c r="AU56" s="312" t="str">
        <f>IF(AU55="","",VLOOKUP(AU55,'1-2シフト記号表（勤務時間帯）'!$C$6:$K$35,9,FALSE))</f>
        <v/>
      </c>
      <c r="AV56" s="313" t="str">
        <f>IF(AV55="","",VLOOKUP(AV55,'1-2シフト記号表（勤務時間帯）'!$C$6:$K$35,9,FALSE))</f>
        <v/>
      </c>
      <c r="AW56" s="313" t="str">
        <f>IF(AW55="","",VLOOKUP(AW55,'1-2シフト記号表（勤務時間帯）'!$C$6:$K$35,9,FALSE))</f>
        <v/>
      </c>
      <c r="AX56" s="904">
        <f>IF($BB$3="４週",SUM(S56:AT56),IF($BB$3="暦月",SUM(S56:AW56),""))</f>
        <v>0</v>
      </c>
      <c r="AY56" s="905"/>
      <c r="AZ56" s="906">
        <f>IF($BB$3="４週",AX56/4,IF($BB$3="暦月",'1-1勤務表'!AX56/('1-1勤務表'!$BB$8/7),""))</f>
        <v>0</v>
      </c>
      <c r="BA56" s="907"/>
      <c r="BB56" s="897"/>
      <c r="BC56" s="875"/>
      <c r="BD56" s="875"/>
      <c r="BE56" s="875"/>
      <c r="BF56" s="876"/>
    </row>
    <row r="57" spans="2:58" ht="20.25" customHeight="1" x14ac:dyDescent="0.2">
      <c r="B57" s="932"/>
      <c r="C57" s="940"/>
      <c r="D57" s="941"/>
      <c r="E57" s="942"/>
      <c r="F57" s="311">
        <f>C55</f>
        <v>0</v>
      </c>
      <c r="G57" s="867"/>
      <c r="H57" s="868"/>
      <c r="I57" s="869"/>
      <c r="J57" s="869"/>
      <c r="K57" s="870"/>
      <c r="L57" s="877"/>
      <c r="M57" s="878"/>
      <c r="N57" s="878"/>
      <c r="O57" s="879"/>
      <c r="P57" s="929" t="s">
        <v>64</v>
      </c>
      <c r="Q57" s="930"/>
      <c r="R57" s="931"/>
      <c r="S57" s="316" t="str">
        <f>IF(S55="","",VLOOKUP(S55,'1-2シフト記号表（勤務時間帯）'!$C$6:$U$35,19,FALSE))</f>
        <v/>
      </c>
      <c r="T57" s="317" t="str">
        <f>IF(T55="","",VLOOKUP(T55,'1-2シフト記号表（勤務時間帯）'!$C$6:$U$35,19,FALSE))</f>
        <v/>
      </c>
      <c r="U57" s="317" t="str">
        <f>IF(U55="","",VLOOKUP(U55,'1-2シフト記号表（勤務時間帯）'!$C$6:$U$35,19,FALSE))</f>
        <v/>
      </c>
      <c r="V57" s="317" t="str">
        <f>IF(V55="","",VLOOKUP(V55,'1-2シフト記号表（勤務時間帯）'!$C$6:$U$35,19,FALSE))</f>
        <v/>
      </c>
      <c r="W57" s="317" t="str">
        <f>IF(W55="","",VLOOKUP(W55,'1-2シフト記号表（勤務時間帯）'!$C$6:$U$35,19,FALSE))</f>
        <v/>
      </c>
      <c r="X57" s="317" t="str">
        <f>IF(X55="","",VLOOKUP(X55,'1-2シフト記号表（勤務時間帯）'!$C$6:$U$35,19,FALSE))</f>
        <v/>
      </c>
      <c r="Y57" s="318" t="str">
        <f>IF(Y55="","",VLOOKUP(Y55,'1-2シフト記号表（勤務時間帯）'!$C$6:$U$35,19,FALSE))</f>
        <v/>
      </c>
      <c r="Z57" s="316" t="str">
        <f>IF(Z55="","",VLOOKUP(Z55,'1-2シフト記号表（勤務時間帯）'!$C$6:$U$35,19,FALSE))</f>
        <v/>
      </c>
      <c r="AA57" s="317" t="str">
        <f>IF(AA55="","",VLOOKUP(AA55,'1-2シフト記号表（勤務時間帯）'!$C$6:$U$35,19,FALSE))</f>
        <v/>
      </c>
      <c r="AB57" s="317" t="str">
        <f>IF(AB55="","",VLOOKUP(AB55,'1-2シフト記号表（勤務時間帯）'!$C$6:$U$35,19,FALSE))</f>
        <v/>
      </c>
      <c r="AC57" s="317" t="str">
        <f>IF(AC55="","",VLOOKUP(AC55,'1-2シフト記号表（勤務時間帯）'!$C$6:$U$35,19,FALSE))</f>
        <v/>
      </c>
      <c r="AD57" s="317" t="str">
        <f>IF(AD55="","",VLOOKUP(AD55,'1-2シフト記号表（勤務時間帯）'!$C$6:$U$35,19,FALSE))</f>
        <v/>
      </c>
      <c r="AE57" s="317" t="str">
        <f>IF(AE55="","",VLOOKUP(AE55,'1-2シフト記号表（勤務時間帯）'!$C$6:$U$35,19,FALSE))</f>
        <v/>
      </c>
      <c r="AF57" s="318" t="str">
        <f>IF(AF55="","",VLOOKUP(AF55,'1-2シフト記号表（勤務時間帯）'!$C$6:$U$35,19,FALSE))</f>
        <v/>
      </c>
      <c r="AG57" s="316" t="str">
        <f>IF(AG55="","",VLOOKUP(AG55,'1-2シフト記号表（勤務時間帯）'!$C$6:$U$35,19,FALSE))</f>
        <v/>
      </c>
      <c r="AH57" s="317" t="str">
        <f>IF(AH55="","",VLOOKUP(AH55,'1-2シフト記号表（勤務時間帯）'!$C$6:$U$35,19,FALSE))</f>
        <v/>
      </c>
      <c r="AI57" s="317" t="str">
        <f>IF(AI55="","",VLOOKUP(AI55,'1-2シフト記号表（勤務時間帯）'!$C$6:$U$35,19,FALSE))</f>
        <v/>
      </c>
      <c r="AJ57" s="317" t="str">
        <f>IF(AJ55="","",VLOOKUP(AJ55,'1-2シフト記号表（勤務時間帯）'!$C$6:$U$35,19,FALSE))</f>
        <v/>
      </c>
      <c r="AK57" s="317" t="str">
        <f>IF(AK55="","",VLOOKUP(AK55,'1-2シフト記号表（勤務時間帯）'!$C$6:$U$35,19,FALSE))</f>
        <v/>
      </c>
      <c r="AL57" s="317" t="str">
        <f>IF(AL55="","",VLOOKUP(AL55,'1-2シフト記号表（勤務時間帯）'!$C$6:$U$35,19,FALSE))</f>
        <v/>
      </c>
      <c r="AM57" s="318" t="str">
        <f>IF(AM55="","",VLOOKUP(AM55,'1-2シフト記号表（勤務時間帯）'!$C$6:$U$35,19,FALSE))</f>
        <v/>
      </c>
      <c r="AN57" s="316" t="str">
        <f>IF(AN55="","",VLOOKUP(AN55,'1-2シフト記号表（勤務時間帯）'!$C$6:$U$35,19,FALSE))</f>
        <v/>
      </c>
      <c r="AO57" s="317" t="str">
        <f>IF(AO55="","",VLOOKUP(AO55,'1-2シフト記号表（勤務時間帯）'!$C$6:$U$35,19,FALSE))</f>
        <v/>
      </c>
      <c r="AP57" s="317" t="str">
        <f>IF(AP55="","",VLOOKUP(AP55,'1-2シフト記号表（勤務時間帯）'!$C$6:$U$35,19,FALSE))</f>
        <v/>
      </c>
      <c r="AQ57" s="317" t="str">
        <f>IF(AQ55="","",VLOOKUP(AQ55,'1-2シフト記号表（勤務時間帯）'!$C$6:$U$35,19,FALSE))</f>
        <v/>
      </c>
      <c r="AR57" s="317" t="str">
        <f>IF(AR55="","",VLOOKUP(AR55,'1-2シフト記号表（勤務時間帯）'!$C$6:$U$35,19,FALSE))</f>
        <v/>
      </c>
      <c r="AS57" s="317" t="str">
        <f>IF(AS55="","",VLOOKUP(AS55,'1-2シフト記号表（勤務時間帯）'!$C$6:$U$35,19,FALSE))</f>
        <v/>
      </c>
      <c r="AT57" s="318" t="str">
        <f>IF(AT55="","",VLOOKUP(AT55,'1-2シフト記号表（勤務時間帯）'!$C$6:$U$35,19,FALSE))</f>
        <v/>
      </c>
      <c r="AU57" s="316" t="str">
        <f>IF(AU55="","",VLOOKUP(AU55,'1-2シフト記号表（勤務時間帯）'!$C$6:$U$35,19,FALSE))</f>
        <v/>
      </c>
      <c r="AV57" s="317" t="str">
        <f>IF(AV55="","",VLOOKUP(AV55,'1-2シフト記号表（勤務時間帯）'!$C$6:$U$35,19,FALSE))</f>
        <v/>
      </c>
      <c r="AW57" s="317" t="str">
        <f>IF(AW55="","",VLOOKUP(AW55,'1-2シフト記号表（勤務時間帯）'!$C$6:$U$35,19,FALSE))</f>
        <v/>
      </c>
      <c r="AX57" s="911">
        <f>IF($BB$3="４週",SUM(S57:AT57),IF($BB$3="暦月",SUM(S57:AW57),""))</f>
        <v>0</v>
      </c>
      <c r="AY57" s="912"/>
      <c r="AZ57" s="913">
        <f>IF($BB$3="４週",AX57/4,IF($BB$3="暦月",'1-1勤務表'!AX57/('1-1勤務表'!$BB$8/7),""))</f>
        <v>0</v>
      </c>
      <c r="BA57" s="914"/>
      <c r="BB57" s="948"/>
      <c r="BC57" s="878"/>
      <c r="BD57" s="878"/>
      <c r="BE57" s="878"/>
      <c r="BF57" s="879"/>
    </row>
    <row r="58" spans="2:58" ht="20.25" customHeight="1" x14ac:dyDescent="0.2">
      <c r="B58" s="932">
        <f>B55+1</f>
        <v>13</v>
      </c>
      <c r="C58" s="934"/>
      <c r="D58" s="935"/>
      <c r="E58" s="936"/>
      <c r="F58" s="319"/>
      <c r="G58" s="865"/>
      <c r="H58" s="868"/>
      <c r="I58" s="869"/>
      <c r="J58" s="869"/>
      <c r="K58" s="870"/>
      <c r="L58" s="871"/>
      <c r="M58" s="872"/>
      <c r="N58" s="872"/>
      <c r="O58" s="873"/>
      <c r="P58" s="880" t="s">
        <v>62</v>
      </c>
      <c r="Q58" s="881"/>
      <c r="R58" s="882"/>
      <c r="S58" s="308"/>
      <c r="T58" s="309"/>
      <c r="U58" s="309"/>
      <c r="V58" s="309"/>
      <c r="W58" s="309"/>
      <c r="X58" s="309"/>
      <c r="Y58" s="310"/>
      <c r="Z58" s="308"/>
      <c r="AA58" s="309"/>
      <c r="AB58" s="309"/>
      <c r="AC58" s="309"/>
      <c r="AD58" s="309"/>
      <c r="AE58" s="309"/>
      <c r="AF58" s="310"/>
      <c r="AG58" s="308"/>
      <c r="AH58" s="309"/>
      <c r="AI58" s="309"/>
      <c r="AJ58" s="309"/>
      <c r="AK58" s="309"/>
      <c r="AL58" s="309"/>
      <c r="AM58" s="310"/>
      <c r="AN58" s="308"/>
      <c r="AO58" s="309"/>
      <c r="AP58" s="309"/>
      <c r="AQ58" s="309"/>
      <c r="AR58" s="309"/>
      <c r="AS58" s="309"/>
      <c r="AT58" s="310"/>
      <c r="AU58" s="308"/>
      <c r="AV58" s="309"/>
      <c r="AW58" s="309"/>
      <c r="AX58" s="892"/>
      <c r="AY58" s="893"/>
      <c r="AZ58" s="894"/>
      <c r="BA58" s="895"/>
      <c r="BB58" s="896"/>
      <c r="BC58" s="872"/>
      <c r="BD58" s="872"/>
      <c r="BE58" s="872"/>
      <c r="BF58" s="873"/>
    </row>
    <row r="59" spans="2:58" ht="20.25" customHeight="1" x14ac:dyDescent="0.2">
      <c r="B59" s="932"/>
      <c r="C59" s="937"/>
      <c r="D59" s="938"/>
      <c r="E59" s="939"/>
      <c r="F59" s="311"/>
      <c r="G59" s="866"/>
      <c r="H59" s="868"/>
      <c r="I59" s="869"/>
      <c r="J59" s="869"/>
      <c r="K59" s="870"/>
      <c r="L59" s="874"/>
      <c r="M59" s="875"/>
      <c r="N59" s="875"/>
      <c r="O59" s="876"/>
      <c r="P59" s="901" t="s">
        <v>63</v>
      </c>
      <c r="Q59" s="902"/>
      <c r="R59" s="903"/>
      <c r="S59" s="312" t="str">
        <f>IF(S58="","",VLOOKUP(S58,'1-2シフト記号表（勤務時間帯）'!$C$6:$K$35,9,FALSE))</f>
        <v/>
      </c>
      <c r="T59" s="313" t="str">
        <f>IF(T58="","",VLOOKUP(T58,'1-2シフト記号表（勤務時間帯）'!$C$6:$K$35,9,FALSE))</f>
        <v/>
      </c>
      <c r="U59" s="313" t="str">
        <f>IF(U58="","",VLOOKUP(U58,'1-2シフト記号表（勤務時間帯）'!$C$6:$K$35,9,FALSE))</f>
        <v/>
      </c>
      <c r="V59" s="313" t="str">
        <f>IF(V58="","",VLOOKUP(V58,'1-2シフト記号表（勤務時間帯）'!$C$6:$K$35,9,FALSE))</f>
        <v/>
      </c>
      <c r="W59" s="313" t="str">
        <f>IF(W58="","",VLOOKUP(W58,'1-2シフト記号表（勤務時間帯）'!$C$6:$K$35,9,FALSE))</f>
        <v/>
      </c>
      <c r="X59" s="313" t="str">
        <f>IF(X58="","",VLOOKUP(X58,'1-2シフト記号表（勤務時間帯）'!$C$6:$K$35,9,FALSE))</f>
        <v/>
      </c>
      <c r="Y59" s="314" t="str">
        <f>IF(Y58="","",VLOOKUP(Y58,'1-2シフト記号表（勤務時間帯）'!$C$6:$K$35,9,FALSE))</f>
        <v/>
      </c>
      <c r="Z59" s="312" t="str">
        <f>IF(Z58="","",VLOOKUP(Z58,'1-2シフト記号表（勤務時間帯）'!$C$6:$K$35,9,FALSE))</f>
        <v/>
      </c>
      <c r="AA59" s="313" t="str">
        <f>IF(AA58="","",VLOOKUP(AA58,'1-2シフト記号表（勤務時間帯）'!$C$6:$K$35,9,FALSE))</f>
        <v/>
      </c>
      <c r="AB59" s="313" t="str">
        <f>IF(AB58="","",VLOOKUP(AB58,'1-2シフト記号表（勤務時間帯）'!$C$6:$K$35,9,FALSE))</f>
        <v/>
      </c>
      <c r="AC59" s="313" t="str">
        <f>IF(AC58="","",VLOOKUP(AC58,'1-2シフト記号表（勤務時間帯）'!$C$6:$K$35,9,FALSE))</f>
        <v/>
      </c>
      <c r="AD59" s="313" t="str">
        <f>IF(AD58="","",VLOOKUP(AD58,'1-2シフト記号表（勤務時間帯）'!$C$6:$K$35,9,FALSE))</f>
        <v/>
      </c>
      <c r="AE59" s="313" t="str">
        <f>IF(AE58="","",VLOOKUP(AE58,'1-2シフト記号表（勤務時間帯）'!$C$6:$K$35,9,FALSE))</f>
        <v/>
      </c>
      <c r="AF59" s="314" t="str">
        <f>IF(AF58="","",VLOOKUP(AF58,'1-2シフト記号表（勤務時間帯）'!$C$6:$K$35,9,FALSE))</f>
        <v/>
      </c>
      <c r="AG59" s="312" t="str">
        <f>IF(AG58="","",VLOOKUP(AG58,'1-2シフト記号表（勤務時間帯）'!$C$6:$K$35,9,FALSE))</f>
        <v/>
      </c>
      <c r="AH59" s="313" t="str">
        <f>IF(AH58="","",VLOOKUP(AH58,'1-2シフト記号表（勤務時間帯）'!$C$6:$K$35,9,FALSE))</f>
        <v/>
      </c>
      <c r="AI59" s="313" t="str">
        <f>IF(AI58="","",VLOOKUP(AI58,'1-2シフト記号表（勤務時間帯）'!$C$6:$K$35,9,FALSE))</f>
        <v/>
      </c>
      <c r="AJ59" s="313" t="str">
        <f>IF(AJ58="","",VLOOKUP(AJ58,'1-2シフト記号表（勤務時間帯）'!$C$6:$K$35,9,FALSE))</f>
        <v/>
      </c>
      <c r="AK59" s="313" t="str">
        <f>IF(AK58="","",VLOOKUP(AK58,'1-2シフト記号表（勤務時間帯）'!$C$6:$K$35,9,FALSE))</f>
        <v/>
      </c>
      <c r="AL59" s="313" t="str">
        <f>IF(AL58="","",VLOOKUP(AL58,'1-2シフト記号表（勤務時間帯）'!$C$6:$K$35,9,FALSE))</f>
        <v/>
      </c>
      <c r="AM59" s="314" t="str">
        <f>IF(AM58="","",VLOOKUP(AM58,'1-2シフト記号表（勤務時間帯）'!$C$6:$K$35,9,FALSE))</f>
        <v/>
      </c>
      <c r="AN59" s="312" t="str">
        <f>IF(AN58="","",VLOOKUP(AN58,'1-2シフト記号表（勤務時間帯）'!$C$6:$K$35,9,FALSE))</f>
        <v/>
      </c>
      <c r="AO59" s="313" t="str">
        <f>IF(AO58="","",VLOOKUP(AO58,'1-2シフト記号表（勤務時間帯）'!$C$6:$K$35,9,FALSE))</f>
        <v/>
      </c>
      <c r="AP59" s="313" t="str">
        <f>IF(AP58="","",VLOOKUP(AP58,'1-2シフト記号表（勤務時間帯）'!$C$6:$K$35,9,FALSE))</f>
        <v/>
      </c>
      <c r="AQ59" s="313" t="str">
        <f>IF(AQ58="","",VLOOKUP(AQ58,'1-2シフト記号表（勤務時間帯）'!$C$6:$K$35,9,FALSE))</f>
        <v/>
      </c>
      <c r="AR59" s="313" t="str">
        <f>IF(AR58="","",VLOOKUP(AR58,'1-2シフト記号表（勤務時間帯）'!$C$6:$K$35,9,FALSE))</f>
        <v/>
      </c>
      <c r="AS59" s="313" t="str">
        <f>IF(AS58="","",VLOOKUP(AS58,'1-2シフト記号表（勤務時間帯）'!$C$6:$K$35,9,FALSE))</f>
        <v/>
      </c>
      <c r="AT59" s="314" t="str">
        <f>IF(AT58="","",VLOOKUP(AT58,'1-2シフト記号表（勤務時間帯）'!$C$6:$K$35,9,FALSE))</f>
        <v/>
      </c>
      <c r="AU59" s="312" t="str">
        <f>IF(AU58="","",VLOOKUP(AU58,'1-2シフト記号表（勤務時間帯）'!$C$6:$K$35,9,FALSE))</f>
        <v/>
      </c>
      <c r="AV59" s="313" t="str">
        <f>IF(AV58="","",VLOOKUP(AV58,'1-2シフト記号表（勤務時間帯）'!$C$6:$K$35,9,FALSE))</f>
        <v/>
      </c>
      <c r="AW59" s="313" t="str">
        <f>IF(AW58="","",VLOOKUP(AW58,'1-2シフト記号表（勤務時間帯）'!$C$6:$K$35,9,FALSE))</f>
        <v/>
      </c>
      <c r="AX59" s="904">
        <f>IF($BB$3="４週",SUM(S59:AT59),IF($BB$3="暦月",SUM(S59:AW59),""))</f>
        <v>0</v>
      </c>
      <c r="AY59" s="905"/>
      <c r="AZ59" s="906">
        <f>IF($BB$3="４週",AX59/4,IF($BB$3="暦月",'1-1勤務表'!AX59/('1-1勤務表'!$BB$8/7),""))</f>
        <v>0</v>
      </c>
      <c r="BA59" s="907"/>
      <c r="BB59" s="897"/>
      <c r="BC59" s="875"/>
      <c r="BD59" s="875"/>
      <c r="BE59" s="875"/>
      <c r="BF59" s="876"/>
    </row>
    <row r="60" spans="2:58" ht="20.25" customHeight="1" thickBot="1" x14ac:dyDescent="0.25">
      <c r="B60" s="933"/>
      <c r="C60" s="940"/>
      <c r="D60" s="941"/>
      <c r="E60" s="942"/>
      <c r="F60" s="320">
        <f>C58</f>
        <v>0</v>
      </c>
      <c r="G60" s="943"/>
      <c r="H60" s="944"/>
      <c r="I60" s="945"/>
      <c r="J60" s="945"/>
      <c r="K60" s="946"/>
      <c r="L60" s="947"/>
      <c r="M60" s="899"/>
      <c r="N60" s="899"/>
      <c r="O60" s="900"/>
      <c r="P60" s="908" t="s">
        <v>64</v>
      </c>
      <c r="Q60" s="909"/>
      <c r="R60" s="910"/>
      <c r="S60" s="316" t="str">
        <f>IF(S58="","",VLOOKUP(S58,'1-2シフト記号表（勤務時間帯）'!$C$6:$U$35,19,FALSE))</f>
        <v/>
      </c>
      <c r="T60" s="317" t="str">
        <f>IF(T58="","",VLOOKUP(T58,'1-2シフト記号表（勤務時間帯）'!$C$6:$U$35,19,FALSE))</f>
        <v/>
      </c>
      <c r="U60" s="317" t="str">
        <f>IF(U58="","",VLOOKUP(U58,'1-2シフト記号表（勤務時間帯）'!$C$6:$U$35,19,FALSE))</f>
        <v/>
      </c>
      <c r="V60" s="317" t="str">
        <f>IF(V58="","",VLOOKUP(V58,'1-2シフト記号表（勤務時間帯）'!$C$6:$U$35,19,FALSE))</f>
        <v/>
      </c>
      <c r="W60" s="317" t="str">
        <f>IF(W58="","",VLOOKUP(W58,'1-2シフト記号表（勤務時間帯）'!$C$6:$U$35,19,FALSE))</f>
        <v/>
      </c>
      <c r="X60" s="317" t="str">
        <f>IF(X58="","",VLOOKUP(X58,'1-2シフト記号表（勤務時間帯）'!$C$6:$U$35,19,FALSE))</f>
        <v/>
      </c>
      <c r="Y60" s="318" t="str">
        <f>IF(Y58="","",VLOOKUP(Y58,'1-2シフト記号表（勤務時間帯）'!$C$6:$U$35,19,FALSE))</f>
        <v/>
      </c>
      <c r="Z60" s="316" t="str">
        <f>IF(Z58="","",VLOOKUP(Z58,'1-2シフト記号表（勤務時間帯）'!$C$6:$U$35,19,FALSE))</f>
        <v/>
      </c>
      <c r="AA60" s="317" t="str">
        <f>IF(AA58="","",VLOOKUP(AA58,'1-2シフト記号表（勤務時間帯）'!$C$6:$U$35,19,FALSE))</f>
        <v/>
      </c>
      <c r="AB60" s="317" t="str">
        <f>IF(AB58="","",VLOOKUP(AB58,'1-2シフト記号表（勤務時間帯）'!$C$6:$U$35,19,FALSE))</f>
        <v/>
      </c>
      <c r="AC60" s="317" t="str">
        <f>IF(AC58="","",VLOOKUP(AC58,'1-2シフト記号表（勤務時間帯）'!$C$6:$U$35,19,FALSE))</f>
        <v/>
      </c>
      <c r="AD60" s="317" t="str">
        <f>IF(AD58="","",VLOOKUP(AD58,'1-2シフト記号表（勤務時間帯）'!$C$6:$U$35,19,FALSE))</f>
        <v/>
      </c>
      <c r="AE60" s="317" t="str">
        <f>IF(AE58="","",VLOOKUP(AE58,'1-2シフト記号表（勤務時間帯）'!$C$6:$U$35,19,FALSE))</f>
        <v/>
      </c>
      <c r="AF60" s="318" t="str">
        <f>IF(AF58="","",VLOOKUP(AF58,'1-2シフト記号表（勤務時間帯）'!$C$6:$U$35,19,FALSE))</f>
        <v/>
      </c>
      <c r="AG60" s="316" t="str">
        <f>IF(AG58="","",VLOOKUP(AG58,'1-2シフト記号表（勤務時間帯）'!$C$6:$U$35,19,FALSE))</f>
        <v/>
      </c>
      <c r="AH60" s="317" t="str">
        <f>IF(AH58="","",VLOOKUP(AH58,'1-2シフト記号表（勤務時間帯）'!$C$6:$U$35,19,FALSE))</f>
        <v/>
      </c>
      <c r="AI60" s="317" t="str">
        <f>IF(AI58="","",VLOOKUP(AI58,'1-2シフト記号表（勤務時間帯）'!$C$6:$U$35,19,FALSE))</f>
        <v/>
      </c>
      <c r="AJ60" s="317" t="str">
        <f>IF(AJ58="","",VLOOKUP(AJ58,'1-2シフト記号表（勤務時間帯）'!$C$6:$U$35,19,FALSE))</f>
        <v/>
      </c>
      <c r="AK60" s="317" t="str">
        <f>IF(AK58="","",VLOOKUP(AK58,'1-2シフト記号表（勤務時間帯）'!$C$6:$U$35,19,FALSE))</f>
        <v/>
      </c>
      <c r="AL60" s="317" t="str">
        <f>IF(AL58="","",VLOOKUP(AL58,'1-2シフト記号表（勤務時間帯）'!$C$6:$U$35,19,FALSE))</f>
        <v/>
      </c>
      <c r="AM60" s="318" t="str">
        <f>IF(AM58="","",VLOOKUP(AM58,'1-2シフト記号表（勤務時間帯）'!$C$6:$U$35,19,FALSE))</f>
        <v/>
      </c>
      <c r="AN60" s="316" t="str">
        <f>IF(AN58="","",VLOOKUP(AN58,'1-2シフト記号表（勤務時間帯）'!$C$6:$U$35,19,FALSE))</f>
        <v/>
      </c>
      <c r="AO60" s="317" t="str">
        <f>IF(AO58="","",VLOOKUP(AO58,'1-2シフト記号表（勤務時間帯）'!$C$6:$U$35,19,FALSE))</f>
        <v/>
      </c>
      <c r="AP60" s="317" t="str">
        <f>IF(AP58="","",VLOOKUP(AP58,'1-2シフト記号表（勤務時間帯）'!$C$6:$U$35,19,FALSE))</f>
        <v/>
      </c>
      <c r="AQ60" s="317" t="str">
        <f>IF(AQ58="","",VLOOKUP(AQ58,'1-2シフト記号表（勤務時間帯）'!$C$6:$U$35,19,FALSE))</f>
        <v/>
      </c>
      <c r="AR60" s="317" t="str">
        <f>IF(AR58="","",VLOOKUP(AR58,'1-2シフト記号表（勤務時間帯）'!$C$6:$U$35,19,FALSE))</f>
        <v/>
      </c>
      <c r="AS60" s="317" t="str">
        <f>IF(AS58="","",VLOOKUP(AS58,'1-2シフト記号表（勤務時間帯）'!$C$6:$U$35,19,FALSE))</f>
        <v/>
      </c>
      <c r="AT60" s="318" t="str">
        <f>IF(AT58="","",VLOOKUP(AT58,'1-2シフト記号表（勤務時間帯）'!$C$6:$U$35,19,FALSE))</f>
        <v/>
      </c>
      <c r="AU60" s="316" t="str">
        <f>IF(AU58="","",VLOOKUP(AU58,'1-2シフト記号表（勤務時間帯）'!$C$6:$U$35,19,FALSE))</f>
        <v/>
      </c>
      <c r="AV60" s="317" t="str">
        <f>IF(AV58="","",VLOOKUP(AV58,'1-2シフト記号表（勤務時間帯）'!$C$6:$U$35,19,FALSE))</f>
        <v/>
      </c>
      <c r="AW60" s="317" t="str">
        <f>IF(AW58="","",VLOOKUP(AW58,'1-2シフト記号表（勤務時間帯）'!$C$6:$U$35,19,FALSE))</f>
        <v/>
      </c>
      <c r="AX60" s="911">
        <f>IF($BB$3="４週",SUM(S60:AT60),IF($BB$3="暦月",SUM(S60:AW60),""))</f>
        <v>0</v>
      </c>
      <c r="AY60" s="912"/>
      <c r="AZ60" s="913">
        <f>IF($BB$3="４週",AX60/4,IF($BB$3="暦月",'1-1勤務表'!AX60/('1-1勤務表'!$BB$8/7),""))</f>
        <v>0</v>
      </c>
      <c r="BA60" s="914"/>
      <c r="BB60" s="898"/>
      <c r="BC60" s="899"/>
      <c r="BD60" s="899"/>
      <c r="BE60" s="899"/>
      <c r="BF60" s="900"/>
    </row>
    <row r="61" spans="2:58" s="289" customFormat="1" ht="6" customHeight="1" thickBot="1" x14ac:dyDescent="0.25">
      <c r="B61" s="321"/>
      <c r="C61" s="322"/>
      <c r="D61" s="322"/>
      <c r="E61" s="322"/>
      <c r="F61" s="323"/>
      <c r="G61" s="323"/>
      <c r="H61" s="324"/>
      <c r="I61" s="324"/>
      <c r="J61" s="324"/>
      <c r="K61" s="324"/>
      <c r="L61" s="323"/>
      <c r="M61" s="323"/>
      <c r="N61" s="323"/>
      <c r="O61" s="323"/>
      <c r="P61" s="325"/>
      <c r="Q61" s="325"/>
      <c r="R61" s="325"/>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6"/>
      <c r="AY61" s="326"/>
      <c r="AZ61" s="326"/>
      <c r="BA61" s="326"/>
      <c r="BB61" s="323"/>
      <c r="BC61" s="323"/>
      <c r="BD61" s="323"/>
      <c r="BE61" s="323"/>
      <c r="BF61" s="327"/>
    </row>
    <row r="62" spans="2:58" ht="20.149999999999999" customHeight="1" x14ac:dyDescent="0.2">
      <c r="B62" s="328"/>
      <c r="C62" s="329"/>
      <c r="D62" s="329"/>
      <c r="E62" s="329"/>
      <c r="F62" s="330"/>
      <c r="G62" s="848" t="s">
        <v>65</v>
      </c>
      <c r="H62" s="848"/>
      <c r="I62" s="848"/>
      <c r="J62" s="848"/>
      <c r="K62" s="849"/>
      <c r="L62" s="331"/>
      <c r="M62" s="854" t="s">
        <v>66</v>
      </c>
      <c r="N62" s="855"/>
      <c r="O62" s="855"/>
      <c r="P62" s="855"/>
      <c r="Q62" s="855"/>
      <c r="R62" s="856"/>
      <c r="S62" s="332" t="str">
        <f t="shared" ref="S62:AH68" si="1">IF(SUMIF($F$22:$F$60, $M62, S$22:S$60)=0,"",SUMIF($F$22:$F$60, $M62, S$22:S$60))</f>
        <v/>
      </c>
      <c r="T62" s="333" t="str">
        <f t="shared" si="1"/>
        <v/>
      </c>
      <c r="U62" s="333" t="str">
        <f t="shared" si="1"/>
        <v/>
      </c>
      <c r="V62" s="333" t="str">
        <f t="shared" si="1"/>
        <v/>
      </c>
      <c r="W62" s="333" t="str">
        <f t="shared" si="1"/>
        <v/>
      </c>
      <c r="X62" s="333" t="str">
        <f t="shared" si="1"/>
        <v/>
      </c>
      <c r="Y62" s="334" t="str">
        <f t="shared" si="1"/>
        <v/>
      </c>
      <c r="Z62" s="332" t="str">
        <f t="shared" si="1"/>
        <v/>
      </c>
      <c r="AA62" s="333" t="str">
        <f t="shared" si="1"/>
        <v/>
      </c>
      <c r="AB62" s="333" t="str">
        <f t="shared" si="1"/>
        <v/>
      </c>
      <c r="AC62" s="333" t="str">
        <f t="shared" si="1"/>
        <v/>
      </c>
      <c r="AD62" s="333" t="str">
        <f t="shared" si="1"/>
        <v/>
      </c>
      <c r="AE62" s="333" t="str">
        <f t="shared" si="1"/>
        <v/>
      </c>
      <c r="AF62" s="334" t="str">
        <f t="shared" si="1"/>
        <v/>
      </c>
      <c r="AG62" s="332" t="str">
        <f t="shared" si="1"/>
        <v/>
      </c>
      <c r="AH62" s="333" t="str">
        <f t="shared" si="1"/>
        <v/>
      </c>
      <c r="AI62" s="333" t="str">
        <f t="shared" ref="AI62:AX68" si="2">IF(SUMIF($F$22:$F$60, $M62, AI$22:AI$60)=0,"",SUMIF($F$22:$F$60, $M62, AI$22:AI$60))</f>
        <v/>
      </c>
      <c r="AJ62" s="333" t="str">
        <f t="shared" si="2"/>
        <v/>
      </c>
      <c r="AK62" s="333" t="str">
        <f t="shared" si="2"/>
        <v/>
      </c>
      <c r="AL62" s="333" t="str">
        <f t="shared" si="2"/>
        <v/>
      </c>
      <c r="AM62" s="334" t="str">
        <f t="shared" si="2"/>
        <v/>
      </c>
      <c r="AN62" s="332" t="str">
        <f t="shared" si="2"/>
        <v/>
      </c>
      <c r="AO62" s="333" t="str">
        <f t="shared" si="2"/>
        <v/>
      </c>
      <c r="AP62" s="333" t="str">
        <f t="shared" si="2"/>
        <v/>
      </c>
      <c r="AQ62" s="333" t="str">
        <f t="shared" si="2"/>
        <v/>
      </c>
      <c r="AR62" s="333" t="str">
        <f t="shared" si="2"/>
        <v/>
      </c>
      <c r="AS62" s="333" t="str">
        <f t="shared" si="2"/>
        <v/>
      </c>
      <c r="AT62" s="334" t="str">
        <f t="shared" si="2"/>
        <v/>
      </c>
      <c r="AU62" s="332" t="str">
        <f t="shared" si="2"/>
        <v/>
      </c>
      <c r="AV62" s="333" t="str">
        <f t="shared" si="2"/>
        <v/>
      </c>
      <c r="AW62" s="333" t="str">
        <f t="shared" si="2"/>
        <v/>
      </c>
      <c r="AX62" s="857" t="str">
        <f t="shared" si="2"/>
        <v/>
      </c>
      <c r="AY62" s="858"/>
      <c r="AZ62" s="859" t="str">
        <f t="shared" ref="AZ62:AZ68" si="3">IF(AX62="","",IF($BB$3="４週",AX62/4,IF($BB$3="暦月",AX62/($BB$8/7),"")))</f>
        <v/>
      </c>
      <c r="BA62" s="860"/>
      <c r="BB62" s="883"/>
      <c r="BC62" s="884"/>
      <c r="BD62" s="884"/>
      <c r="BE62" s="884"/>
      <c r="BF62" s="885"/>
    </row>
    <row r="63" spans="2:58" ht="20.25" customHeight="1" x14ac:dyDescent="0.2">
      <c r="B63" s="335"/>
      <c r="C63" s="336"/>
      <c r="D63" s="336"/>
      <c r="E63" s="336"/>
      <c r="F63" s="337"/>
      <c r="G63" s="850"/>
      <c r="H63" s="850"/>
      <c r="I63" s="850"/>
      <c r="J63" s="850"/>
      <c r="K63" s="851"/>
      <c r="L63" s="338"/>
      <c r="M63" s="863" t="s">
        <v>67</v>
      </c>
      <c r="N63" s="863"/>
      <c r="O63" s="863"/>
      <c r="P63" s="863"/>
      <c r="Q63" s="863"/>
      <c r="R63" s="864"/>
      <c r="S63" s="332" t="str">
        <f t="shared" si="1"/>
        <v/>
      </c>
      <c r="T63" s="333" t="str">
        <f t="shared" si="1"/>
        <v/>
      </c>
      <c r="U63" s="333" t="str">
        <f t="shared" si="1"/>
        <v/>
      </c>
      <c r="V63" s="333" t="str">
        <f t="shared" si="1"/>
        <v/>
      </c>
      <c r="W63" s="333" t="str">
        <f t="shared" si="1"/>
        <v/>
      </c>
      <c r="X63" s="333" t="str">
        <f t="shared" si="1"/>
        <v/>
      </c>
      <c r="Y63" s="334" t="str">
        <f t="shared" si="1"/>
        <v/>
      </c>
      <c r="Z63" s="332" t="str">
        <f t="shared" si="1"/>
        <v/>
      </c>
      <c r="AA63" s="333" t="str">
        <f t="shared" si="1"/>
        <v/>
      </c>
      <c r="AB63" s="333" t="str">
        <f t="shared" si="1"/>
        <v/>
      </c>
      <c r="AC63" s="333" t="str">
        <f t="shared" si="1"/>
        <v/>
      </c>
      <c r="AD63" s="333" t="str">
        <f t="shared" si="1"/>
        <v/>
      </c>
      <c r="AE63" s="333" t="str">
        <f t="shared" si="1"/>
        <v/>
      </c>
      <c r="AF63" s="334" t="str">
        <f t="shared" si="1"/>
        <v/>
      </c>
      <c r="AG63" s="332" t="str">
        <f t="shared" si="1"/>
        <v/>
      </c>
      <c r="AH63" s="333" t="str">
        <f t="shared" si="1"/>
        <v/>
      </c>
      <c r="AI63" s="333" t="str">
        <f t="shared" si="2"/>
        <v/>
      </c>
      <c r="AJ63" s="333" t="str">
        <f t="shared" si="2"/>
        <v/>
      </c>
      <c r="AK63" s="333" t="str">
        <f t="shared" si="2"/>
        <v/>
      </c>
      <c r="AL63" s="333" t="str">
        <f t="shared" si="2"/>
        <v/>
      </c>
      <c r="AM63" s="334" t="str">
        <f t="shared" si="2"/>
        <v/>
      </c>
      <c r="AN63" s="332" t="str">
        <f t="shared" si="2"/>
        <v/>
      </c>
      <c r="AO63" s="333" t="str">
        <f t="shared" si="2"/>
        <v/>
      </c>
      <c r="AP63" s="333" t="str">
        <f t="shared" si="2"/>
        <v/>
      </c>
      <c r="AQ63" s="333" t="str">
        <f t="shared" si="2"/>
        <v/>
      </c>
      <c r="AR63" s="333" t="str">
        <f t="shared" si="2"/>
        <v/>
      </c>
      <c r="AS63" s="333" t="str">
        <f t="shared" si="2"/>
        <v/>
      </c>
      <c r="AT63" s="334" t="str">
        <f t="shared" si="2"/>
        <v/>
      </c>
      <c r="AU63" s="332" t="str">
        <f t="shared" si="2"/>
        <v/>
      </c>
      <c r="AV63" s="333" t="str">
        <f t="shared" si="2"/>
        <v/>
      </c>
      <c r="AW63" s="333" t="str">
        <f t="shared" si="2"/>
        <v/>
      </c>
      <c r="AX63" s="857" t="str">
        <f t="shared" si="2"/>
        <v/>
      </c>
      <c r="AY63" s="858"/>
      <c r="AZ63" s="859" t="str">
        <f t="shared" si="3"/>
        <v/>
      </c>
      <c r="BA63" s="860"/>
      <c r="BB63" s="886"/>
      <c r="BC63" s="887"/>
      <c r="BD63" s="887"/>
      <c r="BE63" s="887"/>
      <c r="BF63" s="888"/>
    </row>
    <row r="64" spans="2:58" ht="20.25" customHeight="1" x14ac:dyDescent="0.2">
      <c r="B64" s="335"/>
      <c r="C64" s="336"/>
      <c r="D64" s="336"/>
      <c r="E64" s="336"/>
      <c r="F64" s="337"/>
      <c r="G64" s="850"/>
      <c r="H64" s="850"/>
      <c r="I64" s="850"/>
      <c r="J64" s="850"/>
      <c r="K64" s="851"/>
      <c r="L64" s="338"/>
      <c r="M64" s="863" t="s">
        <v>68</v>
      </c>
      <c r="N64" s="863"/>
      <c r="O64" s="863"/>
      <c r="P64" s="863"/>
      <c r="Q64" s="863"/>
      <c r="R64" s="864"/>
      <c r="S64" s="332" t="str">
        <f t="shared" si="1"/>
        <v/>
      </c>
      <c r="T64" s="333" t="str">
        <f t="shared" si="1"/>
        <v/>
      </c>
      <c r="U64" s="333" t="str">
        <f t="shared" si="1"/>
        <v/>
      </c>
      <c r="V64" s="333" t="str">
        <f t="shared" si="1"/>
        <v/>
      </c>
      <c r="W64" s="333" t="str">
        <f t="shared" si="1"/>
        <v/>
      </c>
      <c r="X64" s="333" t="str">
        <f t="shared" si="1"/>
        <v/>
      </c>
      <c r="Y64" s="334" t="str">
        <f t="shared" si="1"/>
        <v/>
      </c>
      <c r="Z64" s="332" t="str">
        <f t="shared" si="1"/>
        <v/>
      </c>
      <c r="AA64" s="333" t="str">
        <f t="shared" si="1"/>
        <v/>
      </c>
      <c r="AB64" s="333" t="str">
        <f t="shared" si="1"/>
        <v/>
      </c>
      <c r="AC64" s="333" t="str">
        <f t="shared" si="1"/>
        <v/>
      </c>
      <c r="AD64" s="333" t="str">
        <f t="shared" si="1"/>
        <v/>
      </c>
      <c r="AE64" s="333" t="str">
        <f t="shared" si="1"/>
        <v/>
      </c>
      <c r="AF64" s="334" t="str">
        <f t="shared" si="1"/>
        <v/>
      </c>
      <c r="AG64" s="332" t="str">
        <f t="shared" si="1"/>
        <v/>
      </c>
      <c r="AH64" s="333" t="str">
        <f t="shared" si="1"/>
        <v/>
      </c>
      <c r="AI64" s="333" t="str">
        <f t="shared" si="2"/>
        <v/>
      </c>
      <c r="AJ64" s="333" t="str">
        <f t="shared" si="2"/>
        <v/>
      </c>
      <c r="AK64" s="333" t="str">
        <f t="shared" si="2"/>
        <v/>
      </c>
      <c r="AL64" s="333" t="str">
        <f t="shared" si="2"/>
        <v/>
      </c>
      <c r="AM64" s="334" t="str">
        <f t="shared" si="2"/>
        <v/>
      </c>
      <c r="AN64" s="332" t="str">
        <f t="shared" si="2"/>
        <v/>
      </c>
      <c r="AO64" s="333" t="str">
        <f t="shared" si="2"/>
        <v/>
      </c>
      <c r="AP64" s="333" t="str">
        <f t="shared" si="2"/>
        <v/>
      </c>
      <c r="AQ64" s="333" t="str">
        <f t="shared" si="2"/>
        <v/>
      </c>
      <c r="AR64" s="333" t="str">
        <f t="shared" si="2"/>
        <v/>
      </c>
      <c r="AS64" s="333" t="str">
        <f t="shared" si="2"/>
        <v/>
      </c>
      <c r="AT64" s="334" t="str">
        <f t="shared" si="2"/>
        <v/>
      </c>
      <c r="AU64" s="332" t="str">
        <f t="shared" si="2"/>
        <v/>
      </c>
      <c r="AV64" s="333" t="str">
        <f t="shared" si="2"/>
        <v/>
      </c>
      <c r="AW64" s="333" t="str">
        <f t="shared" si="2"/>
        <v/>
      </c>
      <c r="AX64" s="857" t="str">
        <f t="shared" si="2"/>
        <v/>
      </c>
      <c r="AY64" s="858"/>
      <c r="AZ64" s="859" t="str">
        <f t="shared" si="3"/>
        <v/>
      </c>
      <c r="BA64" s="860"/>
      <c r="BB64" s="886"/>
      <c r="BC64" s="887"/>
      <c r="BD64" s="887"/>
      <c r="BE64" s="887"/>
      <c r="BF64" s="888"/>
    </row>
    <row r="65" spans="2:73" ht="20.25" customHeight="1" x14ac:dyDescent="0.2">
      <c r="B65" s="335"/>
      <c r="C65" s="336"/>
      <c r="D65" s="336"/>
      <c r="E65" s="336"/>
      <c r="F65" s="337"/>
      <c r="G65" s="850"/>
      <c r="H65" s="850"/>
      <c r="I65" s="850"/>
      <c r="J65" s="850"/>
      <c r="K65" s="851"/>
      <c r="L65" s="338"/>
      <c r="M65" s="863" t="s">
        <v>69</v>
      </c>
      <c r="N65" s="863"/>
      <c r="O65" s="863"/>
      <c r="P65" s="863"/>
      <c r="Q65" s="863"/>
      <c r="R65" s="864"/>
      <c r="S65" s="332" t="str">
        <f t="shared" si="1"/>
        <v/>
      </c>
      <c r="T65" s="333" t="str">
        <f t="shared" si="1"/>
        <v/>
      </c>
      <c r="U65" s="333" t="str">
        <f t="shared" si="1"/>
        <v/>
      </c>
      <c r="V65" s="333" t="str">
        <f t="shared" si="1"/>
        <v/>
      </c>
      <c r="W65" s="333" t="str">
        <f t="shared" si="1"/>
        <v/>
      </c>
      <c r="X65" s="333" t="str">
        <f t="shared" si="1"/>
        <v/>
      </c>
      <c r="Y65" s="334" t="str">
        <f t="shared" si="1"/>
        <v/>
      </c>
      <c r="Z65" s="332" t="str">
        <f t="shared" si="1"/>
        <v/>
      </c>
      <c r="AA65" s="333" t="str">
        <f t="shared" si="1"/>
        <v/>
      </c>
      <c r="AB65" s="333" t="str">
        <f t="shared" si="1"/>
        <v/>
      </c>
      <c r="AC65" s="333" t="str">
        <f t="shared" si="1"/>
        <v/>
      </c>
      <c r="AD65" s="333" t="str">
        <f t="shared" si="1"/>
        <v/>
      </c>
      <c r="AE65" s="333" t="str">
        <f t="shared" si="1"/>
        <v/>
      </c>
      <c r="AF65" s="334" t="str">
        <f t="shared" si="1"/>
        <v/>
      </c>
      <c r="AG65" s="332" t="str">
        <f t="shared" si="1"/>
        <v/>
      </c>
      <c r="AH65" s="333" t="str">
        <f t="shared" si="1"/>
        <v/>
      </c>
      <c r="AI65" s="333" t="str">
        <f t="shared" si="2"/>
        <v/>
      </c>
      <c r="AJ65" s="333" t="str">
        <f t="shared" si="2"/>
        <v/>
      </c>
      <c r="AK65" s="333" t="str">
        <f t="shared" si="2"/>
        <v/>
      </c>
      <c r="AL65" s="333" t="str">
        <f t="shared" si="2"/>
        <v/>
      </c>
      <c r="AM65" s="334" t="str">
        <f t="shared" si="2"/>
        <v/>
      </c>
      <c r="AN65" s="332" t="str">
        <f t="shared" si="2"/>
        <v/>
      </c>
      <c r="AO65" s="333" t="str">
        <f t="shared" si="2"/>
        <v/>
      </c>
      <c r="AP65" s="333" t="str">
        <f t="shared" si="2"/>
        <v/>
      </c>
      <c r="AQ65" s="333" t="str">
        <f t="shared" si="2"/>
        <v/>
      </c>
      <c r="AR65" s="333" t="str">
        <f t="shared" si="2"/>
        <v/>
      </c>
      <c r="AS65" s="333" t="str">
        <f t="shared" si="2"/>
        <v/>
      </c>
      <c r="AT65" s="334" t="str">
        <f t="shared" si="2"/>
        <v/>
      </c>
      <c r="AU65" s="332" t="str">
        <f t="shared" si="2"/>
        <v/>
      </c>
      <c r="AV65" s="333" t="str">
        <f t="shared" si="2"/>
        <v/>
      </c>
      <c r="AW65" s="333" t="str">
        <f t="shared" si="2"/>
        <v/>
      </c>
      <c r="AX65" s="857" t="str">
        <f t="shared" si="2"/>
        <v/>
      </c>
      <c r="AY65" s="858"/>
      <c r="AZ65" s="859" t="str">
        <f t="shared" si="3"/>
        <v/>
      </c>
      <c r="BA65" s="860"/>
      <c r="BB65" s="886"/>
      <c r="BC65" s="887"/>
      <c r="BD65" s="887"/>
      <c r="BE65" s="887"/>
      <c r="BF65" s="888"/>
    </row>
    <row r="66" spans="2:73" ht="20.25" customHeight="1" x14ac:dyDescent="0.2">
      <c r="B66" s="335"/>
      <c r="C66" s="336"/>
      <c r="D66" s="336"/>
      <c r="E66" s="336"/>
      <c r="F66" s="337"/>
      <c r="G66" s="850"/>
      <c r="H66" s="850"/>
      <c r="I66" s="850"/>
      <c r="J66" s="850"/>
      <c r="K66" s="851"/>
      <c r="L66" s="338"/>
      <c r="M66" s="863" t="s">
        <v>70</v>
      </c>
      <c r="N66" s="863"/>
      <c r="O66" s="863"/>
      <c r="P66" s="863"/>
      <c r="Q66" s="863"/>
      <c r="R66" s="864"/>
      <c r="S66" s="332" t="str">
        <f t="shared" si="1"/>
        <v/>
      </c>
      <c r="T66" s="333" t="str">
        <f t="shared" si="1"/>
        <v/>
      </c>
      <c r="U66" s="333" t="str">
        <f t="shared" si="1"/>
        <v/>
      </c>
      <c r="V66" s="333" t="str">
        <f t="shared" si="1"/>
        <v/>
      </c>
      <c r="W66" s="333" t="str">
        <f t="shared" si="1"/>
        <v/>
      </c>
      <c r="X66" s="333" t="str">
        <f t="shared" si="1"/>
        <v/>
      </c>
      <c r="Y66" s="334" t="str">
        <f t="shared" si="1"/>
        <v/>
      </c>
      <c r="Z66" s="332" t="str">
        <f t="shared" si="1"/>
        <v/>
      </c>
      <c r="AA66" s="333" t="str">
        <f t="shared" si="1"/>
        <v/>
      </c>
      <c r="AB66" s="333" t="str">
        <f t="shared" si="1"/>
        <v/>
      </c>
      <c r="AC66" s="333" t="str">
        <f t="shared" si="1"/>
        <v/>
      </c>
      <c r="AD66" s="333" t="str">
        <f t="shared" si="1"/>
        <v/>
      </c>
      <c r="AE66" s="333" t="str">
        <f t="shared" si="1"/>
        <v/>
      </c>
      <c r="AF66" s="334" t="str">
        <f t="shared" si="1"/>
        <v/>
      </c>
      <c r="AG66" s="332" t="str">
        <f t="shared" si="1"/>
        <v/>
      </c>
      <c r="AH66" s="333" t="str">
        <f t="shared" si="1"/>
        <v/>
      </c>
      <c r="AI66" s="333" t="str">
        <f t="shared" si="2"/>
        <v/>
      </c>
      <c r="AJ66" s="333" t="str">
        <f t="shared" si="2"/>
        <v/>
      </c>
      <c r="AK66" s="333" t="str">
        <f t="shared" si="2"/>
        <v/>
      </c>
      <c r="AL66" s="333" t="str">
        <f t="shared" si="2"/>
        <v/>
      </c>
      <c r="AM66" s="334" t="str">
        <f t="shared" si="2"/>
        <v/>
      </c>
      <c r="AN66" s="332" t="str">
        <f t="shared" si="2"/>
        <v/>
      </c>
      <c r="AO66" s="333" t="str">
        <f t="shared" si="2"/>
        <v/>
      </c>
      <c r="AP66" s="333" t="str">
        <f t="shared" si="2"/>
        <v/>
      </c>
      <c r="AQ66" s="333" t="str">
        <f t="shared" si="2"/>
        <v/>
      </c>
      <c r="AR66" s="333" t="str">
        <f t="shared" si="2"/>
        <v/>
      </c>
      <c r="AS66" s="333" t="str">
        <f t="shared" si="2"/>
        <v/>
      </c>
      <c r="AT66" s="334" t="str">
        <f t="shared" si="2"/>
        <v/>
      </c>
      <c r="AU66" s="332" t="str">
        <f t="shared" si="2"/>
        <v/>
      </c>
      <c r="AV66" s="333" t="str">
        <f t="shared" si="2"/>
        <v/>
      </c>
      <c r="AW66" s="333" t="str">
        <f t="shared" si="2"/>
        <v/>
      </c>
      <c r="AX66" s="857" t="str">
        <f t="shared" si="2"/>
        <v/>
      </c>
      <c r="AY66" s="858"/>
      <c r="AZ66" s="859" t="str">
        <f t="shared" si="3"/>
        <v/>
      </c>
      <c r="BA66" s="860"/>
      <c r="BB66" s="886"/>
      <c r="BC66" s="887"/>
      <c r="BD66" s="887"/>
      <c r="BE66" s="887"/>
      <c r="BF66" s="888"/>
    </row>
    <row r="67" spans="2:73" ht="20.25" customHeight="1" x14ac:dyDescent="0.2">
      <c r="B67" s="335"/>
      <c r="C67" s="336"/>
      <c r="D67" s="336"/>
      <c r="E67" s="336"/>
      <c r="F67" s="337"/>
      <c r="G67" s="850"/>
      <c r="H67" s="850"/>
      <c r="I67" s="850"/>
      <c r="J67" s="850"/>
      <c r="K67" s="851"/>
      <c r="L67" s="338"/>
      <c r="M67" s="863" t="s">
        <v>71</v>
      </c>
      <c r="N67" s="863"/>
      <c r="O67" s="863"/>
      <c r="P67" s="863"/>
      <c r="Q67" s="863"/>
      <c r="R67" s="864"/>
      <c r="S67" s="332" t="str">
        <f t="shared" si="1"/>
        <v/>
      </c>
      <c r="T67" s="333" t="str">
        <f t="shared" si="1"/>
        <v/>
      </c>
      <c r="U67" s="333" t="str">
        <f t="shared" si="1"/>
        <v/>
      </c>
      <c r="V67" s="333" t="str">
        <f t="shared" si="1"/>
        <v/>
      </c>
      <c r="W67" s="333" t="str">
        <f t="shared" si="1"/>
        <v/>
      </c>
      <c r="X67" s="333" t="str">
        <f t="shared" si="1"/>
        <v/>
      </c>
      <c r="Y67" s="334" t="str">
        <f t="shared" si="1"/>
        <v/>
      </c>
      <c r="Z67" s="332" t="str">
        <f t="shared" si="1"/>
        <v/>
      </c>
      <c r="AA67" s="333" t="str">
        <f t="shared" si="1"/>
        <v/>
      </c>
      <c r="AB67" s="333" t="str">
        <f t="shared" si="1"/>
        <v/>
      </c>
      <c r="AC67" s="333" t="str">
        <f t="shared" si="1"/>
        <v/>
      </c>
      <c r="AD67" s="333" t="str">
        <f t="shared" si="1"/>
        <v/>
      </c>
      <c r="AE67" s="333" t="str">
        <f t="shared" si="1"/>
        <v/>
      </c>
      <c r="AF67" s="334" t="str">
        <f t="shared" si="1"/>
        <v/>
      </c>
      <c r="AG67" s="332" t="str">
        <f t="shared" si="1"/>
        <v/>
      </c>
      <c r="AH67" s="333" t="str">
        <f t="shared" si="1"/>
        <v/>
      </c>
      <c r="AI67" s="333" t="str">
        <f t="shared" si="2"/>
        <v/>
      </c>
      <c r="AJ67" s="333" t="str">
        <f t="shared" si="2"/>
        <v/>
      </c>
      <c r="AK67" s="333" t="str">
        <f t="shared" si="2"/>
        <v/>
      </c>
      <c r="AL67" s="333" t="str">
        <f t="shared" si="2"/>
        <v/>
      </c>
      <c r="AM67" s="334" t="str">
        <f t="shared" si="2"/>
        <v/>
      </c>
      <c r="AN67" s="332" t="str">
        <f t="shared" si="2"/>
        <v/>
      </c>
      <c r="AO67" s="333" t="str">
        <f t="shared" si="2"/>
        <v/>
      </c>
      <c r="AP67" s="333" t="str">
        <f t="shared" si="2"/>
        <v/>
      </c>
      <c r="AQ67" s="333" t="str">
        <f t="shared" si="2"/>
        <v/>
      </c>
      <c r="AR67" s="333" t="str">
        <f t="shared" si="2"/>
        <v/>
      </c>
      <c r="AS67" s="333" t="str">
        <f t="shared" si="2"/>
        <v/>
      </c>
      <c r="AT67" s="334" t="str">
        <f t="shared" si="2"/>
        <v/>
      </c>
      <c r="AU67" s="332" t="str">
        <f t="shared" si="2"/>
        <v/>
      </c>
      <c r="AV67" s="333" t="str">
        <f t="shared" si="2"/>
        <v/>
      </c>
      <c r="AW67" s="333" t="str">
        <f t="shared" si="2"/>
        <v/>
      </c>
      <c r="AX67" s="857" t="str">
        <f t="shared" si="2"/>
        <v/>
      </c>
      <c r="AY67" s="858"/>
      <c r="AZ67" s="859" t="str">
        <f t="shared" si="3"/>
        <v/>
      </c>
      <c r="BA67" s="860"/>
      <c r="BB67" s="886"/>
      <c r="BC67" s="887"/>
      <c r="BD67" s="887"/>
      <c r="BE67" s="887"/>
      <c r="BF67" s="888"/>
    </row>
    <row r="68" spans="2:73" ht="20.25" customHeight="1" x14ac:dyDescent="0.2">
      <c r="B68" s="339"/>
      <c r="C68" s="340"/>
      <c r="D68" s="340"/>
      <c r="E68" s="340"/>
      <c r="F68" s="337"/>
      <c r="G68" s="852"/>
      <c r="H68" s="852"/>
      <c r="I68" s="852"/>
      <c r="J68" s="852"/>
      <c r="K68" s="853"/>
      <c r="L68" s="341"/>
      <c r="M68" s="861" t="s">
        <v>72</v>
      </c>
      <c r="N68" s="861"/>
      <c r="O68" s="861"/>
      <c r="P68" s="861"/>
      <c r="Q68" s="861"/>
      <c r="R68" s="862"/>
      <c r="S68" s="332" t="str">
        <f t="shared" si="1"/>
        <v/>
      </c>
      <c r="T68" s="333" t="str">
        <f t="shared" si="1"/>
        <v/>
      </c>
      <c r="U68" s="333" t="str">
        <f t="shared" si="1"/>
        <v/>
      </c>
      <c r="V68" s="333" t="str">
        <f t="shared" si="1"/>
        <v/>
      </c>
      <c r="W68" s="333" t="str">
        <f t="shared" si="1"/>
        <v/>
      </c>
      <c r="X68" s="333" t="str">
        <f t="shared" si="1"/>
        <v/>
      </c>
      <c r="Y68" s="334" t="str">
        <f t="shared" si="1"/>
        <v/>
      </c>
      <c r="Z68" s="332" t="str">
        <f t="shared" si="1"/>
        <v/>
      </c>
      <c r="AA68" s="333" t="str">
        <f t="shared" si="1"/>
        <v/>
      </c>
      <c r="AB68" s="333" t="str">
        <f t="shared" si="1"/>
        <v/>
      </c>
      <c r="AC68" s="333" t="str">
        <f t="shared" si="1"/>
        <v/>
      </c>
      <c r="AD68" s="333" t="str">
        <f t="shared" si="1"/>
        <v/>
      </c>
      <c r="AE68" s="333" t="str">
        <f t="shared" si="1"/>
        <v/>
      </c>
      <c r="AF68" s="334" t="str">
        <f t="shared" si="1"/>
        <v/>
      </c>
      <c r="AG68" s="332" t="str">
        <f t="shared" si="1"/>
        <v/>
      </c>
      <c r="AH68" s="333" t="str">
        <f t="shared" si="1"/>
        <v/>
      </c>
      <c r="AI68" s="333" t="str">
        <f t="shared" si="2"/>
        <v/>
      </c>
      <c r="AJ68" s="333" t="str">
        <f t="shared" si="2"/>
        <v/>
      </c>
      <c r="AK68" s="333" t="str">
        <f t="shared" si="2"/>
        <v/>
      </c>
      <c r="AL68" s="333" t="str">
        <f t="shared" si="2"/>
        <v/>
      </c>
      <c r="AM68" s="334" t="str">
        <f t="shared" si="2"/>
        <v/>
      </c>
      <c r="AN68" s="332" t="str">
        <f t="shared" si="2"/>
        <v/>
      </c>
      <c r="AO68" s="333" t="str">
        <f t="shared" si="2"/>
        <v/>
      </c>
      <c r="AP68" s="333" t="str">
        <f t="shared" si="2"/>
        <v/>
      </c>
      <c r="AQ68" s="333" t="str">
        <f t="shared" si="2"/>
        <v/>
      </c>
      <c r="AR68" s="333" t="str">
        <f t="shared" si="2"/>
        <v/>
      </c>
      <c r="AS68" s="333" t="str">
        <f t="shared" si="2"/>
        <v/>
      </c>
      <c r="AT68" s="334" t="str">
        <f t="shared" si="2"/>
        <v/>
      </c>
      <c r="AU68" s="332" t="str">
        <f t="shared" si="2"/>
        <v/>
      </c>
      <c r="AV68" s="333" t="str">
        <f t="shared" si="2"/>
        <v/>
      </c>
      <c r="AW68" s="333" t="str">
        <f t="shared" si="2"/>
        <v/>
      </c>
      <c r="AX68" s="857" t="str">
        <f t="shared" si="2"/>
        <v/>
      </c>
      <c r="AY68" s="858"/>
      <c r="AZ68" s="859" t="str">
        <f t="shared" si="3"/>
        <v/>
      </c>
      <c r="BA68" s="860"/>
      <c r="BB68" s="886"/>
      <c r="BC68" s="887"/>
      <c r="BD68" s="887"/>
      <c r="BE68" s="887"/>
      <c r="BF68" s="888"/>
    </row>
    <row r="69" spans="2:73" ht="20.25" customHeight="1" thickBot="1" x14ac:dyDescent="0.25">
      <c r="B69" s="342"/>
      <c r="C69" s="343"/>
      <c r="D69" s="343"/>
      <c r="E69" s="343"/>
      <c r="F69" s="343"/>
      <c r="G69" s="915" t="s">
        <v>73</v>
      </c>
      <c r="H69" s="915"/>
      <c r="I69" s="915"/>
      <c r="J69" s="915"/>
      <c r="K69" s="915"/>
      <c r="L69" s="915"/>
      <c r="M69" s="915"/>
      <c r="N69" s="915"/>
      <c r="O69" s="915"/>
      <c r="P69" s="915"/>
      <c r="Q69" s="915"/>
      <c r="R69" s="916"/>
      <c r="S69" s="344"/>
      <c r="T69" s="345"/>
      <c r="U69" s="345"/>
      <c r="V69" s="345"/>
      <c r="W69" s="345"/>
      <c r="X69" s="345"/>
      <c r="Y69" s="346"/>
      <c r="Z69" s="344"/>
      <c r="AA69" s="345"/>
      <c r="AB69" s="345"/>
      <c r="AC69" s="345"/>
      <c r="AD69" s="345"/>
      <c r="AE69" s="345"/>
      <c r="AF69" s="346"/>
      <c r="AG69" s="344"/>
      <c r="AH69" s="345"/>
      <c r="AI69" s="345"/>
      <c r="AJ69" s="345"/>
      <c r="AK69" s="345"/>
      <c r="AL69" s="345"/>
      <c r="AM69" s="346"/>
      <c r="AN69" s="344"/>
      <c r="AO69" s="345"/>
      <c r="AP69" s="345"/>
      <c r="AQ69" s="345"/>
      <c r="AR69" s="345"/>
      <c r="AS69" s="345"/>
      <c r="AT69" s="346"/>
      <c r="AU69" s="344"/>
      <c r="AV69" s="345"/>
      <c r="AW69" s="346"/>
      <c r="AX69" s="917"/>
      <c r="AY69" s="918"/>
      <c r="AZ69" s="918"/>
      <c r="BA69" s="919"/>
      <c r="BB69" s="889"/>
      <c r="BC69" s="890"/>
      <c r="BD69" s="890"/>
      <c r="BE69" s="890"/>
      <c r="BF69" s="891"/>
    </row>
    <row r="70" spans="2:73" ht="13.5" customHeight="1" x14ac:dyDescent="0.2">
      <c r="C70" s="347"/>
      <c r="D70" s="347"/>
      <c r="E70" s="347"/>
      <c r="F70" s="347"/>
      <c r="G70" s="348"/>
      <c r="H70" s="349"/>
      <c r="AF70" s="292"/>
    </row>
    <row r="71" spans="2:73" ht="11.5" customHeight="1" x14ac:dyDescent="0.2">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0"/>
      <c r="AY71" s="350"/>
      <c r="AZ71" s="350"/>
      <c r="BA71" s="350"/>
    </row>
    <row r="72" spans="2:73" ht="20.25" customHeight="1" x14ac:dyDescent="0.25">
      <c r="BN72" s="287"/>
      <c r="BO72" s="276"/>
      <c r="BP72" s="287"/>
      <c r="BQ72" s="287"/>
      <c r="BR72" s="287"/>
      <c r="BS72" s="336"/>
      <c r="BT72" s="351"/>
      <c r="BU72" s="351"/>
    </row>
    <row r="73" spans="2:73" ht="20.25" customHeight="1" x14ac:dyDescent="0.2">
      <c r="C73" s="352"/>
      <c r="D73" s="352"/>
      <c r="E73" s="352"/>
      <c r="F73" s="352"/>
      <c r="G73" s="352"/>
      <c r="H73" s="292"/>
      <c r="I73" s="292"/>
    </row>
    <row r="74" spans="2:73" ht="20.25" customHeight="1" x14ac:dyDescent="0.2">
      <c r="C74" s="352"/>
      <c r="D74" s="352"/>
      <c r="E74" s="352"/>
      <c r="F74" s="352"/>
      <c r="G74" s="352"/>
      <c r="H74" s="292"/>
      <c r="I74" s="292"/>
    </row>
    <row r="75" spans="2:73" ht="20.25" customHeight="1" x14ac:dyDescent="0.2">
      <c r="C75" s="292"/>
      <c r="D75" s="292"/>
      <c r="E75" s="292"/>
      <c r="F75" s="292"/>
      <c r="G75" s="292"/>
    </row>
    <row r="76" spans="2:73" ht="20.25" customHeight="1" x14ac:dyDescent="0.2">
      <c r="C76" s="292"/>
      <c r="D76" s="292"/>
      <c r="E76" s="292"/>
      <c r="F76" s="292"/>
      <c r="G76" s="292"/>
    </row>
    <row r="77" spans="2:73" ht="20.25" customHeight="1" x14ac:dyDescent="0.2">
      <c r="C77" s="292"/>
      <c r="D77" s="292"/>
      <c r="E77" s="292"/>
      <c r="F77" s="292"/>
      <c r="G77" s="292"/>
    </row>
    <row r="78" spans="2:73" ht="20.25" customHeight="1" x14ac:dyDescent="0.2">
      <c r="C78" s="292"/>
      <c r="D78" s="292"/>
      <c r="E78" s="292"/>
      <c r="F78" s="292"/>
      <c r="G78" s="292"/>
    </row>
  </sheetData>
  <sheetProtection insertColumns="0" deleteRows="0"/>
  <mergeCells count="251">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69"/>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G69:R69"/>
    <mergeCell ref="AX69:BA69"/>
    <mergeCell ref="M67:R67"/>
    <mergeCell ref="AX67:AY67"/>
    <mergeCell ref="AZ67:BA67"/>
    <mergeCell ref="G62:K68"/>
    <mergeCell ref="M62:R62"/>
    <mergeCell ref="AX62:AY62"/>
    <mergeCell ref="AZ62:BA62"/>
    <mergeCell ref="M68:R68"/>
    <mergeCell ref="AX68:AY68"/>
    <mergeCell ref="AZ68:BA68"/>
    <mergeCell ref="AZ64:BA64"/>
    <mergeCell ref="M65:R65"/>
    <mergeCell ref="AX65:AY65"/>
    <mergeCell ref="AZ65:BA65"/>
    <mergeCell ref="M66:R66"/>
    <mergeCell ref="AX66:AY66"/>
    <mergeCell ref="AZ66:BA66"/>
  </mergeCells>
  <phoneticPr fontId="4"/>
  <conditionalFormatting sqref="S24">
    <cfRule type="expression" dxfId="548" priority="275">
      <formula>INDIRECT(ADDRESS(ROW(),COLUMN()))=TRUNC(INDIRECT(ADDRESS(ROW(),COLUMN())))</formula>
    </cfRule>
  </conditionalFormatting>
  <conditionalFormatting sqref="S23">
    <cfRule type="expression" dxfId="547" priority="274">
      <formula>INDIRECT(ADDRESS(ROW(),COLUMN()))=TRUNC(INDIRECT(ADDRESS(ROW(),COLUMN())))</formula>
    </cfRule>
  </conditionalFormatting>
  <conditionalFormatting sqref="T24:Y24">
    <cfRule type="expression" dxfId="546" priority="273">
      <formula>INDIRECT(ADDRESS(ROW(),COLUMN()))=TRUNC(INDIRECT(ADDRESS(ROW(),COLUMN())))</formula>
    </cfRule>
  </conditionalFormatting>
  <conditionalFormatting sqref="T23:Y23">
    <cfRule type="expression" dxfId="545" priority="272">
      <formula>INDIRECT(ADDRESS(ROW(),COLUMN()))=TRUNC(INDIRECT(ADDRESS(ROW(),COLUMN())))</formula>
    </cfRule>
  </conditionalFormatting>
  <conditionalFormatting sqref="AX23:BA24">
    <cfRule type="expression" dxfId="544" priority="271">
      <formula>INDIRECT(ADDRESS(ROW(),COLUMN()))=TRUNC(INDIRECT(ADDRESS(ROW(),COLUMN())))</formula>
    </cfRule>
  </conditionalFormatting>
  <conditionalFormatting sqref="BC14:BD14">
    <cfRule type="expression" dxfId="543" priority="270">
      <formula>INDIRECT(ADDRESS(ROW(),COLUMN()))=TRUNC(INDIRECT(ADDRESS(ROW(),COLUMN())))</formula>
    </cfRule>
  </conditionalFormatting>
  <conditionalFormatting sqref="Z24">
    <cfRule type="expression" dxfId="542" priority="269">
      <formula>INDIRECT(ADDRESS(ROW(),COLUMN()))=TRUNC(INDIRECT(ADDRESS(ROW(),COLUMN())))</formula>
    </cfRule>
  </conditionalFormatting>
  <conditionalFormatting sqref="Z23">
    <cfRule type="expression" dxfId="541" priority="268">
      <formula>INDIRECT(ADDRESS(ROW(),COLUMN()))=TRUNC(INDIRECT(ADDRESS(ROW(),COLUMN())))</formula>
    </cfRule>
  </conditionalFormatting>
  <conditionalFormatting sqref="AA24:AF24">
    <cfRule type="expression" dxfId="540" priority="267">
      <formula>INDIRECT(ADDRESS(ROW(),COLUMN()))=TRUNC(INDIRECT(ADDRESS(ROW(),COLUMN())))</formula>
    </cfRule>
  </conditionalFormatting>
  <conditionalFormatting sqref="AA23:AF23">
    <cfRule type="expression" dxfId="539" priority="266">
      <formula>INDIRECT(ADDRESS(ROW(),COLUMN()))=TRUNC(INDIRECT(ADDRESS(ROW(),COLUMN())))</formula>
    </cfRule>
  </conditionalFormatting>
  <conditionalFormatting sqref="AG24">
    <cfRule type="expression" dxfId="538" priority="265">
      <formula>INDIRECT(ADDRESS(ROW(),COLUMN()))=TRUNC(INDIRECT(ADDRESS(ROW(),COLUMN())))</formula>
    </cfRule>
  </conditionalFormatting>
  <conditionalFormatting sqref="AG23">
    <cfRule type="expression" dxfId="537" priority="264">
      <formula>INDIRECT(ADDRESS(ROW(),COLUMN()))=TRUNC(INDIRECT(ADDRESS(ROW(),COLUMN())))</formula>
    </cfRule>
  </conditionalFormatting>
  <conditionalFormatting sqref="AH24:AM24">
    <cfRule type="expression" dxfId="536" priority="263">
      <formula>INDIRECT(ADDRESS(ROW(),COLUMN()))=TRUNC(INDIRECT(ADDRESS(ROW(),COLUMN())))</formula>
    </cfRule>
  </conditionalFormatting>
  <conditionalFormatting sqref="AH23:AM23">
    <cfRule type="expression" dxfId="535" priority="262">
      <formula>INDIRECT(ADDRESS(ROW(),COLUMN()))=TRUNC(INDIRECT(ADDRESS(ROW(),COLUMN())))</formula>
    </cfRule>
  </conditionalFormatting>
  <conditionalFormatting sqref="AN24">
    <cfRule type="expression" dxfId="534" priority="261">
      <formula>INDIRECT(ADDRESS(ROW(),COLUMN()))=TRUNC(INDIRECT(ADDRESS(ROW(),COLUMN())))</formula>
    </cfRule>
  </conditionalFormatting>
  <conditionalFormatting sqref="AN23">
    <cfRule type="expression" dxfId="533" priority="260">
      <formula>INDIRECT(ADDRESS(ROW(),COLUMN()))=TRUNC(INDIRECT(ADDRESS(ROW(),COLUMN())))</formula>
    </cfRule>
  </conditionalFormatting>
  <conditionalFormatting sqref="AO24:AT24">
    <cfRule type="expression" dxfId="532" priority="259">
      <formula>INDIRECT(ADDRESS(ROW(),COLUMN()))=TRUNC(INDIRECT(ADDRESS(ROW(),COLUMN())))</formula>
    </cfRule>
  </conditionalFormatting>
  <conditionalFormatting sqref="AO23:AT23">
    <cfRule type="expression" dxfId="531" priority="258">
      <formula>INDIRECT(ADDRESS(ROW(),COLUMN()))=TRUNC(INDIRECT(ADDRESS(ROW(),COLUMN())))</formula>
    </cfRule>
  </conditionalFormatting>
  <conditionalFormatting sqref="AU24">
    <cfRule type="expression" dxfId="530" priority="257">
      <formula>INDIRECT(ADDRESS(ROW(),COLUMN()))=TRUNC(INDIRECT(ADDRESS(ROW(),COLUMN())))</formula>
    </cfRule>
  </conditionalFormatting>
  <conditionalFormatting sqref="AU23">
    <cfRule type="expression" dxfId="529" priority="256">
      <formula>INDIRECT(ADDRESS(ROW(),COLUMN()))=TRUNC(INDIRECT(ADDRESS(ROW(),COLUMN())))</formula>
    </cfRule>
  </conditionalFormatting>
  <conditionalFormatting sqref="AV24:AW24">
    <cfRule type="expression" dxfId="528" priority="255">
      <formula>INDIRECT(ADDRESS(ROW(),COLUMN()))=TRUNC(INDIRECT(ADDRESS(ROW(),COLUMN())))</formula>
    </cfRule>
  </conditionalFormatting>
  <conditionalFormatting sqref="AV23:AW23">
    <cfRule type="expression" dxfId="527" priority="254">
      <formula>INDIRECT(ADDRESS(ROW(),COLUMN()))=TRUNC(INDIRECT(ADDRESS(ROW(),COLUMN())))</formula>
    </cfRule>
  </conditionalFormatting>
  <conditionalFormatting sqref="S27">
    <cfRule type="expression" dxfId="526" priority="253">
      <formula>INDIRECT(ADDRESS(ROW(),COLUMN()))=TRUNC(INDIRECT(ADDRESS(ROW(),COLUMN())))</formula>
    </cfRule>
  </conditionalFormatting>
  <conditionalFormatting sqref="S26">
    <cfRule type="expression" dxfId="525" priority="252">
      <formula>INDIRECT(ADDRESS(ROW(),COLUMN()))=TRUNC(INDIRECT(ADDRESS(ROW(),COLUMN())))</formula>
    </cfRule>
  </conditionalFormatting>
  <conditionalFormatting sqref="T27:Y27">
    <cfRule type="expression" dxfId="524" priority="251">
      <formula>INDIRECT(ADDRESS(ROW(),COLUMN()))=TRUNC(INDIRECT(ADDRESS(ROW(),COLUMN())))</formula>
    </cfRule>
  </conditionalFormatting>
  <conditionalFormatting sqref="T26:Y26">
    <cfRule type="expression" dxfId="523" priority="250">
      <formula>INDIRECT(ADDRESS(ROW(),COLUMN()))=TRUNC(INDIRECT(ADDRESS(ROW(),COLUMN())))</formula>
    </cfRule>
  </conditionalFormatting>
  <conditionalFormatting sqref="AX26:BA27">
    <cfRule type="expression" dxfId="522" priority="249">
      <formula>INDIRECT(ADDRESS(ROW(),COLUMN()))=TRUNC(INDIRECT(ADDRESS(ROW(),COLUMN())))</formula>
    </cfRule>
  </conditionalFormatting>
  <conditionalFormatting sqref="Z27">
    <cfRule type="expression" dxfId="521" priority="248">
      <formula>INDIRECT(ADDRESS(ROW(),COLUMN()))=TRUNC(INDIRECT(ADDRESS(ROW(),COLUMN())))</formula>
    </cfRule>
  </conditionalFormatting>
  <conditionalFormatting sqref="Z26">
    <cfRule type="expression" dxfId="520" priority="247">
      <formula>INDIRECT(ADDRESS(ROW(),COLUMN()))=TRUNC(INDIRECT(ADDRESS(ROW(),COLUMN())))</formula>
    </cfRule>
  </conditionalFormatting>
  <conditionalFormatting sqref="AA27:AF27">
    <cfRule type="expression" dxfId="519" priority="246">
      <formula>INDIRECT(ADDRESS(ROW(),COLUMN()))=TRUNC(INDIRECT(ADDRESS(ROW(),COLUMN())))</formula>
    </cfRule>
  </conditionalFormatting>
  <conditionalFormatting sqref="AA26:AF26">
    <cfRule type="expression" dxfId="518" priority="245">
      <formula>INDIRECT(ADDRESS(ROW(),COLUMN()))=TRUNC(INDIRECT(ADDRESS(ROW(),COLUMN())))</formula>
    </cfRule>
  </conditionalFormatting>
  <conditionalFormatting sqref="AG27">
    <cfRule type="expression" dxfId="517" priority="244">
      <formula>INDIRECT(ADDRESS(ROW(),COLUMN()))=TRUNC(INDIRECT(ADDRESS(ROW(),COLUMN())))</formula>
    </cfRule>
  </conditionalFormatting>
  <conditionalFormatting sqref="AG26">
    <cfRule type="expression" dxfId="516" priority="243">
      <formula>INDIRECT(ADDRESS(ROW(),COLUMN()))=TRUNC(INDIRECT(ADDRESS(ROW(),COLUMN())))</formula>
    </cfRule>
  </conditionalFormatting>
  <conditionalFormatting sqref="AH27:AM27">
    <cfRule type="expression" dxfId="515" priority="242">
      <formula>INDIRECT(ADDRESS(ROW(),COLUMN()))=TRUNC(INDIRECT(ADDRESS(ROW(),COLUMN())))</formula>
    </cfRule>
  </conditionalFormatting>
  <conditionalFormatting sqref="AH26:AM26">
    <cfRule type="expression" dxfId="514" priority="241">
      <formula>INDIRECT(ADDRESS(ROW(),COLUMN()))=TRUNC(INDIRECT(ADDRESS(ROW(),COLUMN())))</formula>
    </cfRule>
  </conditionalFormatting>
  <conditionalFormatting sqref="AN27">
    <cfRule type="expression" dxfId="513" priority="240">
      <formula>INDIRECT(ADDRESS(ROW(),COLUMN()))=TRUNC(INDIRECT(ADDRESS(ROW(),COLUMN())))</formula>
    </cfRule>
  </conditionalFormatting>
  <conditionalFormatting sqref="AN26">
    <cfRule type="expression" dxfId="512" priority="239">
      <formula>INDIRECT(ADDRESS(ROW(),COLUMN()))=TRUNC(INDIRECT(ADDRESS(ROW(),COLUMN())))</formula>
    </cfRule>
  </conditionalFormatting>
  <conditionalFormatting sqref="AO27:AT27">
    <cfRule type="expression" dxfId="511" priority="238">
      <formula>INDIRECT(ADDRESS(ROW(),COLUMN()))=TRUNC(INDIRECT(ADDRESS(ROW(),COLUMN())))</formula>
    </cfRule>
  </conditionalFormatting>
  <conditionalFormatting sqref="AO26:AT26">
    <cfRule type="expression" dxfId="510" priority="237">
      <formula>INDIRECT(ADDRESS(ROW(),COLUMN()))=TRUNC(INDIRECT(ADDRESS(ROW(),COLUMN())))</formula>
    </cfRule>
  </conditionalFormatting>
  <conditionalFormatting sqref="AU27">
    <cfRule type="expression" dxfId="509" priority="236">
      <formula>INDIRECT(ADDRESS(ROW(),COLUMN()))=TRUNC(INDIRECT(ADDRESS(ROW(),COLUMN())))</formula>
    </cfRule>
  </conditionalFormatting>
  <conditionalFormatting sqref="AU26">
    <cfRule type="expression" dxfId="508" priority="235">
      <formula>INDIRECT(ADDRESS(ROW(),COLUMN()))=TRUNC(INDIRECT(ADDRESS(ROW(),COLUMN())))</formula>
    </cfRule>
  </conditionalFormatting>
  <conditionalFormatting sqref="AV27:AW27">
    <cfRule type="expression" dxfId="507" priority="234">
      <formula>INDIRECT(ADDRESS(ROW(),COLUMN()))=TRUNC(INDIRECT(ADDRESS(ROW(),COLUMN())))</formula>
    </cfRule>
  </conditionalFormatting>
  <conditionalFormatting sqref="AV26:AW26">
    <cfRule type="expression" dxfId="506" priority="233">
      <formula>INDIRECT(ADDRESS(ROW(),COLUMN()))=TRUNC(INDIRECT(ADDRESS(ROW(),COLUMN())))</formula>
    </cfRule>
  </conditionalFormatting>
  <conditionalFormatting sqref="S30">
    <cfRule type="expression" dxfId="505" priority="232">
      <formula>INDIRECT(ADDRESS(ROW(),COLUMN()))=TRUNC(INDIRECT(ADDRESS(ROW(),COLUMN())))</formula>
    </cfRule>
  </conditionalFormatting>
  <conditionalFormatting sqref="S29">
    <cfRule type="expression" dxfId="504" priority="231">
      <formula>INDIRECT(ADDRESS(ROW(),COLUMN()))=TRUNC(INDIRECT(ADDRESS(ROW(),COLUMN())))</formula>
    </cfRule>
  </conditionalFormatting>
  <conditionalFormatting sqref="T30:Y30">
    <cfRule type="expression" dxfId="503" priority="230">
      <formula>INDIRECT(ADDRESS(ROW(),COLUMN()))=TRUNC(INDIRECT(ADDRESS(ROW(),COLUMN())))</formula>
    </cfRule>
  </conditionalFormatting>
  <conditionalFormatting sqref="T29:Y29">
    <cfRule type="expression" dxfId="502" priority="229">
      <formula>INDIRECT(ADDRESS(ROW(),COLUMN()))=TRUNC(INDIRECT(ADDRESS(ROW(),COLUMN())))</formula>
    </cfRule>
  </conditionalFormatting>
  <conditionalFormatting sqref="AX29:BA30">
    <cfRule type="expression" dxfId="501" priority="228">
      <formula>INDIRECT(ADDRESS(ROW(),COLUMN()))=TRUNC(INDIRECT(ADDRESS(ROW(),COLUMN())))</formula>
    </cfRule>
  </conditionalFormatting>
  <conditionalFormatting sqref="Z30">
    <cfRule type="expression" dxfId="500" priority="227">
      <formula>INDIRECT(ADDRESS(ROW(),COLUMN()))=TRUNC(INDIRECT(ADDRESS(ROW(),COLUMN())))</formula>
    </cfRule>
  </conditionalFormatting>
  <conditionalFormatting sqref="Z29">
    <cfRule type="expression" dxfId="499" priority="226">
      <formula>INDIRECT(ADDRESS(ROW(),COLUMN()))=TRUNC(INDIRECT(ADDRESS(ROW(),COLUMN())))</formula>
    </cfRule>
  </conditionalFormatting>
  <conditionalFormatting sqref="AA30:AF30">
    <cfRule type="expression" dxfId="498" priority="225">
      <formula>INDIRECT(ADDRESS(ROW(),COLUMN()))=TRUNC(INDIRECT(ADDRESS(ROW(),COLUMN())))</formula>
    </cfRule>
  </conditionalFormatting>
  <conditionalFormatting sqref="AA29:AF29">
    <cfRule type="expression" dxfId="497" priority="224">
      <formula>INDIRECT(ADDRESS(ROW(),COLUMN()))=TRUNC(INDIRECT(ADDRESS(ROW(),COLUMN())))</formula>
    </cfRule>
  </conditionalFormatting>
  <conditionalFormatting sqref="AG30">
    <cfRule type="expression" dxfId="496" priority="223">
      <formula>INDIRECT(ADDRESS(ROW(),COLUMN()))=TRUNC(INDIRECT(ADDRESS(ROW(),COLUMN())))</formula>
    </cfRule>
  </conditionalFormatting>
  <conditionalFormatting sqref="AG29">
    <cfRule type="expression" dxfId="495" priority="222">
      <formula>INDIRECT(ADDRESS(ROW(),COLUMN()))=TRUNC(INDIRECT(ADDRESS(ROW(),COLUMN())))</formula>
    </cfRule>
  </conditionalFormatting>
  <conditionalFormatting sqref="AH30:AM30">
    <cfRule type="expression" dxfId="494" priority="221">
      <formula>INDIRECT(ADDRESS(ROW(),COLUMN()))=TRUNC(INDIRECT(ADDRESS(ROW(),COLUMN())))</formula>
    </cfRule>
  </conditionalFormatting>
  <conditionalFormatting sqref="AH29:AM29">
    <cfRule type="expression" dxfId="493" priority="220">
      <formula>INDIRECT(ADDRESS(ROW(),COLUMN()))=TRUNC(INDIRECT(ADDRESS(ROW(),COLUMN())))</formula>
    </cfRule>
  </conditionalFormatting>
  <conditionalFormatting sqref="AN30">
    <cfRule type="expression" dxfId="492" priority="219">
      <formula>INDIRECT(ADDRESS(ROW(),COLUMN()))=TRUNC(INDIRECT(ADDRESS(ROW(),COLUMN())))</formula>
    </cfRule>
  </conditionalFormatting>
  <conditionalFormatting sqref="AN29">
    <cfRule type="expression" dxfId="491" priority="218">
      <formula>INDIRECT(ADDRESS(ROW(),COLUMN()))=TRUNC(INDIRECT(ADDRESS(ROW(),COLUMN())))</formula>
    </cfRule>
  </conditionalFormatting>
  <conditionalFormatting sqref="AO30:AT30">
    <cfRule type="expression" dxfId="490" priority="217">
      <formula>INDIRECT(ADDRESS(ROW(),COLUMN()))=TRUNC(INDIRECT(ADDRESS(ROW(),COLUMN())))</formula>
    </cfRule>
  </conditionalFormatting>
  <conditionalFormatting sqref="AO29:AT29">
    <cfRule type="expression" dxfId="489" priority="216">
      <formula>INDIRECT(ADDRESS(ROW(),COLUMN()))=TRUNC(INDIRECT(ADDRESS(ROW(),COLUMN())))</formula>
    </cfRule>
  </conditionalFormatting>
  <conditionalFormatting sqref="AU30">
    <cfRule type="expression" dxfId="488" priority="215">
      <formula>INDIRECT(ADDRESS(ROW(),COLUMN()))=TRUNC(INDIRECT(ADDRESS(ROW(),COLUMN())))</formula>
    </cfRule>
  </conditionalFormatting>
  <conditionalFormatting sqref="AU29">
    <cfRule type="expression" dxfId="487" priority="214">
      <formula>INDIRECT(ADDRESS(ROW(),COLUMN()))=TRUNC(INDIRECT(ADDRESS(ROW(),COLUMN())))</formula>
    </cfRule>
  </conditionalFormatting>
  <conditionalFormatting sqref="AV30:AW30">
    <cfRule type="expression" dxfId="486" priority="213">
      <formula>INDIRECT(ADDRESS(ROW(),COLUMN()))=TRUNC(INDIRECT(ADDRESS(ROW(),COLUMN())))</formula>
    </cfRule>
  </conditionalFormatting>
  <conditionalFormatting sqref="AV29:AW29">
    <cfRule type="expression" dxfId="485" priority="212">
      <formula>INDIRECT(ADDRESS(ROW(),COLUMN()))=TRUNC(INDIRECT(ADDRESS(ROW(),COLUMN())))</formula>
    </cfRule>
  </conditionalFormatting>
  <conditionalFormatting sqref="S33">
    <cfRule type="expression" dxfId="484" priority="211">
      <formula>INDIRECT(ADDRESS(ROW(),COLUMN()))=TRUNC(INDIRECT(ADDRESS(ROW(),COLUMN())))</formula>
    </cfRule>
  </conditionalFormatting>
  <conditionalFormatting sqref="S32">
    <cfRule type="expression" dxfId="483" priority="210">
      <formula>INDIRECT(ADDRESS(ROW(),COLUMN()))=TRUNC(INDIRECT(ADDRESS(ROW(),COLUMN())))</formula>
    </cfRule>
  </conditionalFormatting>
  <conditionalFormatting sqref="T33:Y33">
    <cfRule type="expression" dxfId="482" priority="209">
      <formula>INDIRECT(ADDRESS(ROW(),COLUMN()))=TRUNC(INDIRECT(ADDRESS(ROW(),COLUMN())))</formula>
    </cfRule>
  </conditionalFormatting>
  <conditionalFormatting sqref="T32:Y32">
    <cfRule type="expression" dxfId="481" priority="208">
      <formula>INDIRECT(ADDRESS(ROW(),COLUMN()))=TRUNC(INDIRECT(ADDRESS(ROW(),COLUMN())))</formula>
    </cfRule>
  </conditionalFormatting>
  <conditionalFormatting sqref="AX32:BA33">
    <cfRule type="expression" dxfId="480" priority="207">
      <formula>INDIRECT(ADDRESS(ROW(),COLUMN()))=TRUNC(INDIRECT(ADDRESS(ROW(),COLUMN())))</formula>
    </cfRule>
  </conditionalFormatting>
  <conditionalFormatting sqref="Z33">
    <cfRule type="expression" dxfId="479" priority="206">
      <formula>INDIRECT(ADDRESS(ROW(),COLUMN()))=TRUNC(INDIRECT(ADDRESS(ROW(),COLUMN())))</formula>
    </cfRule>
  </conditionalFormatting>
  <conditionalFormatting sqref="Z32">
    <cfRule type="expression" dxfId="478" priority="205">
      <formula>INDIRECT(ADDRESS(ROW(),COLUMN()))=TRUNC(INDIRECT(ADDRESS(ROW(),COLUMN())))</formula>
    </cfRule>
  </conditionalFormatting>
  <conditionalFormatting sqref="AA33:AF33">
    <cfRule type="expression" dxfId="477" priority="204">
      <formula>INDIRECT(ADDRESS(ROW(),COLUMN()))=TRUNC(INDIRECT(ADDRESS(ROW(),COLUMN())))</formula>
    </cfRule>
  </conditionalFormatting>
  <conditionalFormatting sqref="AA32:AF32">
    <cfRule type="expression" dxfId="476" priority="203">
      <formula>INDIRECT(ADDRESS(ROW(),COLUMN()))=TRUNC(INDIRECT(ADDRESS(ROW(),COLUMN())))</formula>
    </cfRule>
  </conditionalFormatting>
  <conditionalFormatting sqref="AG33">
    <cfRule type="expression" dxfId="475" priority="202">
      <formula>INDIRECT(ADDRESS(ROW(),COLUMN()))=TRUNC(INDIRECT(ADDRESS(ROW(),COLUMN())))</formula>
    </cfRule>
  </conditionalFormatting>
  <conditionalFormatting sqref="AG32">
    <cfRule type="expression" dxfId="474" priority="201">
      <formula>INDIRECT(ADDRESS(ROW(),COLUMN()))=TRUNC(INDIRECT(ADDRESS(ROW(),COLUMN())))</formula>
    </cfRule>
  </conditionalFormatting>
  <conditionalFormatting sqref="AH33:AM33">
    <cfRule type="expression" dxfId="473" priority="200">
      <formula>INDIRECT(ADDRESS(ROW(),COLUMN()))=TRUNC(INDIRECT(ADDRESS(ROW(),COLUMN())))</formula>
    </cfRule>
  </conditionalFormatting>
  <conditionalFormatting sqref="AH32:AM32">
    <cfRule type="expression" dxfId="472" priority="199">
      <formula>INDIRECT(ADDRESS(ROW(),COLUMN()))=TRUNC(INDIRECT(ADDRESS(ROW(),COLUMN())))</formula>
    </cfRule>
  </conditionalFormatting>
  <conditionalFormatting sqref="AN33">
    <cfRule type="expression" dxfId="471" priority="198">
      <formula>INDIRECT(ADDRESS(ROW(),COLUMN()))=TRUNC(INDIRECT(ADDRESS(ROW(),COLUMN())))</formula>
    </cfRule>
  </conditionalFormatting>
  <conditionalFormatting sqref="AN32">
    <cfRule type="expression" dxfId="470" priority="197">
      <formula>INDIRECT(ADDRESS(ROW(),COLUMN()))=TRUNC(INDIRECT(ADDRESS(ROW(),COLUMN())))</formula>
    </cfRule>
  </conditionalFormatting>
  <conditionalFormatting sqref="AO33:AT33">
    <cfRule type="expression" dxfId="469" priority="196">
      <formula>INDIRECT(ADDRESS(ROW(),COLUMN()))=TRUNC(INDIRECT(ADDRESS(ROW(),COLUMN())))</formula>
    </cfRule>
  </conditionalFormatting>
  <conditionalFormatting sqref="AO32:AT32">
    <cfRule type="expression" dxfId="468" priority="195">
      <formula>INDIRECT(ADDRESS(ROW(),COLUMN()))=TRUNC(INDIRECT(ADDRESS(ROW(),COLUMN())))</formula>
    </cfRule>
  </conditionalFormatting>
  <conditionalFormatting sqref="AU33">
    <cfRule type="expression" dxfId="467" priority="194">
      <formula>INDIRECT(ADDRESS(ROW(),COLUMN()))=TRUNC(INDIRECT(ADDRESS(ROW(),COLUMN())))</formula>
    </cfRule>
  </conditionalFormatting>
  <conditionalFormatting sqref="AU32">
    <cfRule type="expression" dxfId="466" priority="193">
      <formula>INDIRECT(ADDRESS(ROW(),COLUMN()))=TRUNC(INDIRECT(ADDRESS(ROW(),COLUMN())))</formula>
    </cfRule>
  </conditionalFormatting>
  <conditionalFormatting sqref="AV33:AW33">
    <cfRule type="expression" dxfId="465" priority="192">
      <formula>INDIRECT(ADDRESS(ROW(),COLUMN()))=TRUNC(INDIRECT(ADDRESS(ROW(),COLUMN())))</formula>
    </cfRule>
  </conditionalFormatting>
  <conditionalFormatting sqref="AV32:AW32">
    <cfRule type="expression" dxfId="464" priority="191">
      <formula>INDIRECT(ADDRESS(ROW(),COLUMN()))=TRUNC(INDIRECT(ADDRESS(ROW(),COLUMN())))</formula>
    </cfRule>
  </conditionalFormatting>
  <conditionalFormatting sqref="S36">
    <cfRule type="expression" dxfId="463" priority="190">
      <formula>INDIRECT(ADDRESS(ROW(),COLUMN()))=TRUNC(INDIRECT(ADDRESS(ROW(),COLUMN())))</formula>
    </cfRule>
  </conditionalFormatting>
  <conditionalFormatting sqref="S35">
    <cfRule type="expression" dxfId="462" priority="189">
      <formula>INDIRECT(ADDRESS(ROW(),COLUMN()))=TRUNC(INDIRECT(ADDRESS(ROW(),COLUMN())))</formula>
    </cfRule>
  </conditionalFormatting>
  <conditionalFormatting sqref="T36:Y36">
    <cfRule type="expression" dxfId="461" priority="188">
      <formula>INDIRECT(ADDRESS(ROW(),COLUMN()))=TRUNC(INDIRECT(ADDRESS(ROW(),COLUMN())))</formula>
    </cfRule>
  </conditionalFormatting>
  <conditionalFormatting sqref="T35:Y35">
    <cfRule type="expression" dxfId="460" priority="187">
      <formula>INDIRECT(ADDRESS(ROW(),COLUMN()))=TRUNC(INDIRECT(ADDRESS(ROW(),COLUMN())))</formula>
    </cfRule>
  </conditionalFormatting>
  <conditionalFormatting sqref="AX35:BA36">
    <cfRule type="expression" dxfId="459" priority="186">
      <formula>INDIRECT(ADDRESS(ROW(),COLUMN()))=TRUNC(INDIRECT(ADDRESS(ROW(),COLUMN())))</formula>
    </cfRule>
  </conditionalFormatting>
  <conditionalFormatting sqref="Z36">
    <cfRule type="expression" dxfId="458" priority="185">
      <formula>INDIRECT(ADDRESS(ROW(),COLUMN()))=TRUNC(INDIRECT(ADDRESS(ROW(),COLUMN())))</formula>
    </cfRule>
  </conditionalFormatting>
  <conditionalFormatting sqref="Z35">
    <cfRule type="expression" dxfId="457" priority="184">
      <formula>INDIRECT(ADDRESS(ROW(),COLUMN()))=TRUNC(INDIRECT(ADDRESS(ROW(),COLUMN())))</formula>
    </cfRule>
  </conditionalFormatting>
  <conditionalFormatting sqref="AA36:AF36">
    <cfRule type="expression" dxfId="456" priority="183">
      <formula>INDIRECT(ADDRESS(ROW(),COLUMN()))=TRUNC(INDIRECT(ADDRESS(ROW(),COLUMN())))</formula>
    </cfRule>
  </conditionalFormatting>
  <conditionalFormatting sqref="AA35:AF35">
    <cfRule type="expression" dxfId="455" priority="182">
      <formula>INDIRECT(ADDRESS(ROW(),COLUMN()))=TRUNC(INDIRECT(ADDRESS(ROW(),COLUMN())))</formula>
    </cfRule>
  </conditionalFormatting>
  <conditionalFormatting sqref="AG36">
    <cfRule type="expression" dxfId="454" priority="181">
      <formula>INDIRECT(ADDRESS(ROW(),COLUMN()))=TRUNC(INDIRECT(ADDRESS(ROW(),COLUMN())))</formula>
    </cfRule>
  </conditionalFormatting>
  <conditionalFormatting sqref="AG35">
    <cfRule type="expression" dxfId="453" priority="180">
      <formula>INDIRECT(ADDRESS(ROW(),COLUMN()))=TRUNC(INDIRECT(ADDRESS(ROW(),COLUMN())))</formula>
    </cfRule>
  </conditionalFormatting>
  <conditionalFormatting sqref="AH36:AM36">
    <cfRule type="expression" dxfId="452" priority="179">
      <formula>INDIRECT(ADDRESS(ROW(),COLUMN()))=TRUNC(INDIRECT(ADDRESS(ROW(),COLUMN())))</formula>
    </cfRule>
  </conditionalFormatting>
  <conditionalFormatting sqref="AH35:AM35">
    <cfRule type="expression" dxfId="451" priority="178">
      <formula>INDIRECT(ADDRESS(ROW(),COLUMN()))=TRUNC(INDIRECT(ADDRESS(ROW(),COLUMN())))</formula>
    </cfRule>
  </conditionalFormatting>
  <conditionalFormatting sqref="AN36">
    <cfRule type="expression" dxfId="450" priority="177">
      <formula>INDIRECT(ADDRESS(ROW(),COLUMN()))=TRUNC(INDIRECT(ADDRESS(ROW(),COLUMN())))</formula>
    </cfRule>
  </conditionalFormatting>
  <conditionalFormatting sqref="AN35">
    <cfRule type="expression" dxfId="449" priority="176">
      <formula>INDIRECT(ADDRESS(ROW(),COLUMN()))=TRUNC(INDIRECT(ADDRESS(ROW(),COLUMN())))</formula>
    </cfRule>
  </conditionalFormatting>
  <conditionalFormatting sqref="AO36:AT36">
    <cfRule type="expression" dxfId="448" priority="175">
      <formula>INDIRECT(ADDRESS(ROW(),COLUMN()))=TRUNC(INDIRECT(ADDRESS(ROW(),COLUMN())))</formula>
    </cfRule>
  </conditionalFormatting>
  <conditionalFormatting sqref="AO35:AT35">
    <cfRule type="expression" dxfId="447" priority="174">
      <formula>INDIRECT(ADDRESS(ROW(),COLUMN()))=TRUNC(INDIRECT(ADDRESS(ROW(),COLUMN())))</formula>
    </cfRule>
  </conditionalFormatting>
  <conditionalFormatting sqref="AU36">
    <cfRule type="expression" dxfId="446" priority="173">
      <formula>INDIRECT(ADDRESS(ROW(),COLUMN()))=TRUNC(INDIRECT(ADDRESS(ROW(),COLUMN())))</formula>
    </cfRule>
  </conditionalFormatting>
  <conditionalFormatting sqref="AU35">
    <cfRule type="expression" dxfId="445" priority="172">
      <formula>INDIRECT(ADDRESS(ROW(),COLUMN()))=TRUNC(INDIRECT(ADDRESS(ROW(),COLUMN())))</formula>
    </cfRule>
  </conditionalFormatting>
  <conditionalFormatting sqref="AV36:AW36">
    <cfRule type="expression" dxfId="444" priority="171">
      <formula>INDIRECT(ADDRESS(ROW(),COLUMN()))=TRUNC(INDIRECT(ADDRESS(ROW(),COLUMN())))</formula>
    </cfRule>
  </conditionalFormatting>
  <conditionalFormatting sqref="AV35:AW35">
    <cfRule type="expression" dxfId="443" priority="170">
      <formula>INDIRECT(ADDRESS(ROW(),COLUMN()))=TRUNC(INDIRECT(ADDRESS(ROW(),COLUMN())))</formula>
    </cfRule>
  </conditionalFormatting>
  <conditionalFormatting sqref="S39">
    <cfRule type="expression" dxfId="442" priority="169">
      <formula>INDIRECT(ADDRESS(ROW(),COLUMN()))=TRUNC(INDIRECT(ADDRESS(ROW(),COLUMN())))</formula>
    </cfRule>
  </conditionalFormatting>
  <conditionalFormatting sqref="S38">
    <cfRule type="expression" dxfId="441" priority="168">
      <formula>INDIRECT(ADDRESS(ROW(),COLUMN()))=TRUNC(INDIRECT(ADDRESS(ROW(),COLUMN())))</formula>
    </cfRule>
  </conditionalFormatting>
  <conditionalFormatting sqref="T39:Y39">
    <cfRule type="expression" dxfId="440" priority="167">
      <formula>INDIRECT(ADDRESS(ROW(),COLUMN()))=TRUNC(INDIRECT(ADDRESS(ROW(),COLUMN())))</formula>
    </cfRule>
  </conditionalFormatting>
  <conditionalFormatting sqref="T38:Y38">
    <cfRule type="expression" dxfId="439" priority="166">
      <formula>INDIRECT(ADDRESS(ROW(),COLUMN()))=TRUNC(INDIRECT(ADDRESS(ROW(),COLUMN())))</formula>
    </cfRule>
  </conditionalFormatting>
  <conditionalFormatting sqref="AX38:BA39">
    <cfRule type="expression" dxfId="438" priority="165">
      <formula>INDIRECT(ADDRESS(ROW(),COLUMN()))=TRUNC(INDIRECT(ADDRESS(ROW(),COLUMN())))</formula>
    </cfRule>
  </conditionalFormatting>
  <conditionalFormatting sqref="Z39">
    <cfRule type="expression" dxfId="437" priority="164">
      <formula>INDIRECT(ADDRESS(ROW(),COLUMN()))=TRUNC(INDIRECT(ADDRESS(ROW(),COLUMN())))</formula>
    </cfRule>
  </conditionalFormatting>
  <conditionalFormatting sqref="Z38">
    <cfRule type="expression" dxfId="436" priority="163">
      <formula>INDIRECT(ADDRESS(ROW(),COLUMN()))=TRUNC(INDIRECT(ADDRESS(ROW(),COLUMN())))</formula>
    </cfRule>
  </conditionalFormatting>
  <conditionalFormatting sqref="AA39:AF39">
    <cfRule type="expression" dxfId="435" priority="162">
      <formula>INDIRECT(ADDRESS(ROW(),COLUMN()))=TRUNC(INDIRECT(ADDRESS(ROW(),COLUMN())))</formula>
    </cfRule>
  </conditionalFormatting>
  <conditionalFormatting sqref="AA38:AF38">
    <cfRule type="expression" dxfId="434" priority="161">
      <formula>INDIRECT(ADDRESS(ROW(),COLUMN()))=TRUNC(INDIRECT(ADDRESS(ROW(),COLUMN())))</formula>
    </cfRule>
  </conditionalFormatting>
  <conditionalFormatting sqref="AG39">
    <cfRule type="expression" dxfId="433" priority="160">
      <formula>INDIRECT(ADDRESS(ROW(),COLUMN()))=TRUNC(INDIRECT(ADDRESS(ROW(),COLUMN())))</formula>
    </cfRule>
  </conditionalFormatting>
  <conditionalFormatting sqref="AG38">
    <cfRule type="expression" dxfId="432" priority="159">
      <formula>INDIRECT(ADDRESS(ROW(),COLUMN()))=TRUNC(INDIRECT(ADDRESS(ROW(),COLUMN())))</formula>
    </cfRule>
  </conditionalFormatting>
  <conditionalFormatting sqref="AH39:AM39">
    <cfRule type="expression" dxfId="431" priority="158">
      <formula>INDIRECT(ADDRESS(ROW(),COLUMN()))=TRUNC(INDIRECT(ADDRESS(ROW(),COLUMN())))</formula>
    </cfRule>
  </conditionalFormatting>
  <conditionalFormatting sqref="AH38:AM38">
    <cfRule type="expression" dxfId="430" priority="157">
      <formula>INDIRECT(ADDRESS(ROW(),COLUMN()))=TRUNC(INDIRECT(ADDRESS(ROW(),COLUMN())))</formula>
    </cfRule>
  </conditionalFormatting>
  <conditionalFormatting sqref="AN39">
    <cfRule type="expression" dxfId="429" priority="156">
      <formula>INDIRECT(ADDRESS(ROW(),COLUMN()))=TRUNC(INDIRECT(ADDRESS(ROW(),COLUMN())))</formula>
    </cfRule>
  </conditionalFormatting>
  <conditionalFormatting sqref="AN38">
    <cfRule type="expression" dxfId="428" priority="155">
      <formula>INDIRECT(ADDRESS(ROW(),COLUMN()))=TRUNC(INDIRECT(ADDRESS(ROW(),COLUMN())))</formula>
    </cfRule>
  </conditionalFormatting>
  <conditionalFormatting sqref="AO39:AT39">
    <cfRule type="expression" dxfId="427" priority="154">
      <formula>INDIRECT(ADDRESS(ROW(),COLUMN()))=TRUNC(INDIRECT(ADDRESS(ROW(),COLUMN())))</formula>
    </cfRule>
  </conditionalFormatting>
  <conditionalFormatting sqref="AO38:AT38">
    <cfRule type="expression" dxfId="426" priority="153">
      <formula>INDIRECT(ADDRESS(ROW(),COLUMN()))=TRUNC(INDIRECT(ADDRESS(ROW(),COLUMN())))</formula>
    </cfRule>
  </conditionalFormatting>
  <conditionalFormatting sqref="AU39">
    <cfRule type="expression" dxfId="425" priority="152">
      <formula>INDIRECT(ADDRESS(ROW(),COLUMN()))=TRUNC(INDIRECT(ADDRESS(ROW(),COLUMN())))</formula>
    </cfRule>
  </conditionalFormatting>
  <conditionalFormatting sqref="AU38">
    <cfRule type="expression" dxfId="424" priority="151">
      <formula>INDIRECT(ADDRESS(ROW(),COLUMN()))=TRUNC(INDIRECT(ADDRESS(ROW(),COLUMN())))</formula>
    </cfRule>
  </conditionalFormatting>
  <conditionalFormatting sqref="AV39:AW39">
    <cfRule type="expression" dxfId="423" priority="150">
      <formula>INDIRECT(ADDRESS(ROW(),COLUMN()))=TRUNC(INDIRECT(ADDRESS(ROW(),COLUMN())))</formula>
    </cfRule>
  </conditionalFormatting>
  <conditionalFormatting sqref="AV38:AW38">
    <cfRule type="expression" dxfId="422" priority="149">
      <formula>INDIRECT(ADDRESS(ROW(),COLUMN()))=TRUNC(INDIRECT(ADDRESS(ROW(),COLUMN())))</formula>
    </cfRule>
  </conditionalFormatting>
  <conditionalFormatting sqref="S42">
    <cfRule type="expression" dxfId="421" priority="148">
      <formula>INDIRECT(ADDRESS(ROW(),COLUMN()))=TRUNC(INDIRECT(ADDRESS(ROW(),COLUMN())))</formula>
    </cfRule>
  </conditionalFormatting>
  <conditionalFormatting sqref="S41">
    <cfRule type="expression" dxfId="420" priority="147">
      <formula>INDIRECT(ADDRESS(ROW(),COLUMN()))=TRUNC(INDIRECT(ADDRESS(ROW(),COLUMN())))</formula>
    </cfRule>
  </conditionalFormatting>
  <conditionalFormatting sqref="T42:Y42">
    <cfRule type="expression" dxfId="419" priority="146">
      <formula>INDIRECT(ADDRESS(ROW(),COLUMN()))=TRUNC(INDIRECT(ADDRESS(ROW(),COLUMN())))</formula>
    </cfRule>
  </conditionalFormatting>
  <conditionalFormatting sqref="T41:Y41">
    <cfRule type="expression" dxfId="418" priority="145">
      <formula>INDIRECT(ADDRESS(ROW(),COLUMN()))=TRUNC(INDIRECT(ADDRESS(ROW(),COLUMN())))</formula>
    </cfRule>
  </conditionalFormatting>
  <conditionalFormatting sqref="AX41:BA42">
    <cfRule type="expression" dxfId="417" priority="144">
      <formula>INDIRECT(ADDRESS(ROW(),COLUMN()))=TRUNC(INDIRECT(ADDRESS(ROW(),COLUMN())))</formula>
    </cfRule>
  </conditionalFormatting>
  <conditionalFormatting sqref="Z42">
    <cfRule type="expression" dxfId="416" priority="143">
      <formula>INDIRECT(ADDRESS(ROW(),COLUMN()))=TRUNC(INDIRECT(ADDRESS(ROW(),COLUMN())))</formula>
    </cfRule>
  </conditionalFormatting>
  <conditionalFormatting sqref="Z41">
    <cfRule type="expression" dxfId="415" priority="142">
      <formula>INDIRECT(ADDRESS(ROW(),COLUMN()))=TRUNC(INDIRECT(ADDRESS(ROW(),COLUMN())))</formula>
    </cfRule>
  </conditionalFormatting>
  <conditionalFormatting sqref="AA42:AF42">
    <cfRule type="expression" dxfId="414" priority="141">
      <formula>INDIRECT(ADDRESS(ROW(),COLUMN()))=TRUNC(INDIRECT(ADDRESS(ROW(),COLUMN())))</formula>
    </cfRule>
  </conditionalFormatting>
  <conditionalFormatting sqref="AA41:AF41">
    <cfRule type="expression" dxfId="413" priority="140">
      <formula>INDIRECT(ADDRESS(ROW(),COLUMN()))=TRUNC(INDIRECT(ADDRESS(ROW(),COLUMN())))</formula>
    </cfRule>
  </conditionalFormatting>
  <conditionalFormatting sqref="AG42">
    <cfRule type="expression" dxfId="412" priority="139">
      <formula>INDIRECT(ADDRESS(ROW(),COLUMN()))=TRUNC(INDIRECT(ADDRESS(ROW(),COLUMN())))</formula>
    </cfRule>
  </conditionalFormatting>
  <conditionalFormatting sqref="AG41">
    <cfRule type="expression" dxfId="411" priority="138">
      <formula>INDIRECT(ADDRESS(ROW(),COLUMN()))=TRUNC(INDIRECT(ADDRESS(ROW(),COLUMN())))</formula>
    </cfRule>
  </conditionalFormatting>
  <conditionalFormatting sqref="AH42:AM42">
    <cfRule type="expression" dxfId="410" priority="137">
      <formula>INDIRECT(ADDRESS(ROW(),COLUMN()))=TRUNC(INDIRECT(ADDRESS(ROW(),COLUMN())))</formula>
    </cfRule>
  </conditionalFormatting>
  <conditionalFormatting sqref="AH41:AM41">
    <cfRule type="expression" dxfId="409" priority="136">
      <formula>INDIRECT(ADDRESS(ROW(),COLUMN()))=TRUNC(INDIRECT(ADDRESS(ROW(),COLUMN())))</formula>
    </cfRule>
  </conditionalFormatting>
  <conditionalFormatting sqref="AN42">
    <cfRule type="expression" dxfId="408" priority="135">
      <formula>INDIRECT(ADDRESS(ROW(),COLUMN()))=TRUNC(INDIRECT(ADDRESS(ROW(),COLUMN())))</formula>
    </cfRule>
  </conditionalFormatting>
  <conditionalFormatting sqref="AN41">
    <cfRule type="expression" dxfId="407" priority="134">
      <formula>INDIRECT(ADDRESS(ROW(),COLUMN()))=TRUNC(INDIRECT(ADDRESS(ROW(),COLUMN())))</formula>
    </cfRule>
  </conditionalFormatting>
  <conditionalFormatting sqref="AO42:AT42">
    <cfRule type="expression" dxfId="406" priority="133">
      <formula>INDIRECT(ADDRESS(ROW(),COLUMN()))=TRUNC(INDIRECT(ADDRESS(ROW(),COLUMN())))</formula>
    </cfRule>
  </conditionalFormatting>
  <conditionalFormatting sqref="AO41:AT41">
    <cfRule type="expression" dxfId="405" priority="132">
      <formula>INDIRECT(ADDRESS(ROW(),COLUMN()))=TRUNC(INDIRECT(ADDRESS(ROW(),COLUMN())))</formula>
    </cfRule>
  </conditionalFormatting>
  <conditionalFormatting sqref="AU42">
    <cfRule type="expression" dxfId="404" priority="131">
      <formula>INDIRECT(ADDRESS(ROW(),COLUMN()))=TRUNC(INDIRECT(ADDRESS(ROW(),COLUMN())))</formula>
    </cfRule>
  </conditionalFormatting>
  <conditionalFormatting sqref="AU41">
    <cfRule type="expression" dxfId="403" priority="130">
      <formula>INDIRECT(ADDRESS(ROW(),COLUMN()))=TRUNC(INDIRECT(ADDRESS(ROW(),COLUMN())))</formula>
    </cfRule>
  </conditionalFormatting>
  <conditionalFormatting sqref="AV42:AW42">
    <cfRule type="expression" dxfId="402" priority="129">
      <formula>INDIRECT(ADDRESS(ROW(),COLUMN()))=TRUNC(INDIRECT(ADDRESS(ROW(),COLUMN())))</formula>
    </cfRule>
  </conditionalFormatting>
  <conditionalFormatting sqref="AV41:AW41">
    <cfRule type="expression" dxfId="401" priority="128">
      <formula>INDIRECT(ADDRESS(ROW(),COLUMN()))=TRUNC(INDIRECT(ADDRESS(ROW(),COLUMN())))</formula>
    </cfRule>
  </conditionalFormatting>
  <conditionalFormatting sqref="S45">
    <cfRule type="expression" dxfId="400" priority="127">
      <formula>INDIRECT(ADDRESS(ROW(),COLUMN()))=TRUNC(INDIRECT(ADDRESS(ROW(),COLUMN())))</formula>
    </cfRule>
  </conditionalFormatting>
  <conditionalFormatting sqref="S44">
    <cfRule type="expression" dxfId="399" priority="126">
      <formula>INDIRECT(ADDRESS(ROW(),COLUMN()))=TRUNC(INDIRECT(ADDRESS(ROW(),COLUMN())))</formula>
    </cfRule>
  </conditionalFormatting>
  <conditionalFormatting sqref="T45:Y45">
    <cfRule type="expression" dxfId="398" priority="125">
      <formula>INDIRECT(ADDRESS(ROW(),COLUMN()))=TRUNC(INDIRECT(ADDRESS(ROW(),COLUMN())))</formula>
    </cfRule>
  </conditionalFormatting>
  <conditionalFormatting sqref="T44:Y44">
    <cfRule type="expression" dxfId="397" priority="124">
      <formula>INDIRECT(ADDRESS(ROW(),COLUMN()))=TRUNC(INDIRECT(ADDRESS(ROW(),COLUMN())))</formula>
    </cfRule>
  </conditionalFormatting>
  <conditionalFormatting sqref="AX44:BA45">
    <cfRule type="expression" dxfId="396" priority="123">
      <formula>INDIRECT(ADDRESS(ROW(),COLUMN()))=TRUNC(INDIRECT(ADDRESS(ROW(),COLUMN())))</formula>
    </cfRule>
  </conditionalFormatting>
  <conditionalFormatting sqref="Z45">
    <cfRule type="expression" dxfId="395" priority="122">
      <formula>INDIRECT(ADDRESS(ROW(),COLUMN()))=TRUNC(INDIRECT(ADDRESS(ROW(),COLUMN())))</formula>
    </cfRule>
  </conditionalFormatting>
  <conditionalFormatting sqref="Z44">
    <cfRule type="expression" dxfId="394" priority="121">
      <formula>INDIRECT(ADDRESS(ROW(),COLUMN()))=TRUNC(INDIRECT(ADDRESS(ROW(),COLUMN())))</formula>
    </cfRule>
  </conditionalFormatting>
  <conditionalFormatting sqref="AA45:AF45">
    <cfRule type="expression" dxfId="393" priority="120">
      <formula>INDIRECT(ADDRESS(ROW(),COLUMN()))=TRUNC(INDIRECT(ADDRESS(ROW(),COLUMN())))</formula>
    </cfRule>
  </conditionalFormatting>
  <conditionalFormatting sqref="AA44:AF44">
    <cfRule type="expression" dxfId="392" priority="119">
      <formula>INDIRECT(ADDRESS(ROW(),COLUMN()))=TRUNC(INDIRECT(ADDRESS(ROW(),COLUMN())))</formula>
    </cfRule>
  </conditionalFormatting>
  <conditionalFormatting sqref="AG45">
    <cfRule type="expression" dxfId="391" priority="118">
      <formula>INDIRECT(ADDRESS(ROW(),COLUMN()))=TRUNC(INDIRECT(ADDRESS(ROW(),COLUMN())))</formula>
    </cfRule>
  </conditionalFormatting>
  <conditionalFormatting sqref="AG44">
    <cfRule type="expression" dxfId="390" priority="117">
      <formula>INDIRECT(ADDRESS(ROW(),COLUMN()))=TRUNC(INDIRECT(ADDRESS(ROW(),COLUMN())))</formula>
    </cfRule>
  </conditionalFormatting>
  <conditionalFormatting sqref="AH45:AM45">
    <cfRule type="expression" dxfId="389" priority="116">
      <formula>INDIRECT(ADDRESS(ROW(),COLUMN()))=TRUNC(INDIRECT(ADDRESS(ROW(),COLUMN())))</formula>
    </cfRule>
  </conditionalFormatting>
  <conditionalFormatting sqref="AH44:AM44">
    <cfRule type="expression" dxfId="388" priority="115">
      <formula>INDIRECT(ADDRESS(ROW(),COLUMN()))=TRUNC(INDIRECT(ADDRESS(ROW(),COLUMN())))</formula>
    </cfRule>
  </conditionalFormatting>
  <conditionalFormatting sqref="AN45">
    <cfRule type="expression" dxfId="387" priority="114">
      <formula>INDIRECT(ADDRESS(ROW(),COLUMN()))=TRUNC(INDIRECT(ADDRESS(ROW(),COLUMN())))</formula>
    </cfRule>
  </conditionalFormatting>
  <conditionalFormatting sqref="AN44">
    <cfRule type="expression" dxfId="386" priority="113">
      <formula>INDIRECT(ADDRESS(ROW(),COLUMN()))=TRUNC(INDIRECT(ADDRESS(ROW(),COLUMN())))</formula>
    </cfRule>
  </conditionalFormatting>
  <conditionalFormatting sqref="AO45:AT45">
    <cfRule type="expression" dxfId="385" priority="112">
      <formula>INDIRECT(ADDRESS(ROW(),COLUMN()))=TRUNC(INDIRECT(ADDRESS(ROW(),COLUMN())))</formula>
    </cfRule>
  </conditionalFormatting>
  <conditionalFormatting sqref="AO44:AT44">
    <cfRule type="expression" dxfId="384" priority="111">
      <formula>INDIRECT(ADDRESS(ROW(),COLUMN()))=TRUNC(INDIRECT(ADDRESS(ROW(),COLUMN())))</formula>
    </cfRule>
  </conditionalFormatting>
  <conditionalFormatting sqref="AU45">
    <cfRule type="expression" dxfId="383" priority="110">
      <formula>INDIRECT(ADDRESS(ROW(),COLUMN()))=TRUNC(INDIRECT(ADDRESS(ROW(),COLUMN())))</formula>
    </cfRule>
  </conditionalFormatting>
  <conditionalFormatting sqref="AU44">
    <cfRule type="expression" dxfId="382" priority="109">
      <formula>INDIRECT(ADDRESS(ROW(),COLUMN()))=TRUNC(INDIRECT(ADDRESS(ROW(),COLUMN())))</formula>
    </cfRule>
  </conditionalFormatting>
  <conditionalFormatting sqref="AV45:AW45">
    <cfRule type="expression" dxfId="381" priority="108">
      <formula>INDIRECT(ADDRESS(ROW(),COLUMN()))=TRUNC(INDIRECT(ADDRESS(ROW(),COLUMN())))</formula>
    </cfRule>
  </conditionalFormatting>
  <conditionalFormatting sqref="AV44:AW44">
    <cfRule type="expression" dxfId="380" priority="107">
      <formula>INDIRECT(ADDRESS(ROW(),COLUMN()))=TRUNC(INDIRECT(ADDRESS(ROW(),COLUMN())))</formula>
    </cfRule>
  </conditionalFormatting>
  <conditionalFormatting sqref="S48">
    <cfRule type="expression" dxfId="379" priority="106">
      <formula>INDIRECT(ADDRESS(ROW(),COLUMN()))=TRUNC(INDIRECT(ADDRESS(ROW(),COLUMN())))</formula>
    </cfRule>
  </conditionalFormatting>
  <conditionalFormatting sqref="S47">
    <cfRule type="expression" dxfId="378" priority="105">
      <formula>INDIRECT(ADDRESS(ROW(),COLUMN()))=TRUNC(INDIRECT(ADDRESS(ROW(),COLUMN())))</formula>
    </cfRule>
  </conditionalFormatting>
  <conditionalFormatting sqref="T48:Y48">
    <cfRule type="expression" dxfId="377" priority="104">
      <formula>INDIRECT(ADDRESS(ROW(),COLUMN()))=TRUNC(INDIRECT(ADDRESS(ROW(),COLUMN())))</formula>
    </cfRule>
  </conditionalFormatting>
  <conditionalFormatting sqref="T47:Y47">
    <cfRule type="expression" dxfId="376" priority="103">
      <formula>INDIRECT(ADDRESS(ROW(),COLUMN()))=TRUNC(INDIRECT(ADDRESS(ROW(),COLUMN())))</formula>
    </cfRule>
  </conditionalFormatting>
  <conditionalFormatting sqref="AX47:BA48">
    <cfRule type="expression" dxfId="375" priority="102">
      <formula>INDIRECT(ADDRESS(ROW(),COLUMN()))=TRUNC(INDIRECT(ADDRESS(ROW(),COLUMN())))</formula>
    </cfRule>
  </conditionalFormatting>
  <conditionalFormatting sqref="Z48">
    <cfRule type="expression" dxfId="374" priority="101">
      <formula>INDIRECT(ADDRESS(ROW(),COLUMN()))=TRUNC(INDIRECT(ADDRESS(ROW(),COLUMN())))</formula>
    </cfRule>
  </conditionalFormatting>
  <conditionalFormatting sqref="Z47">
    <cfRule type="expression" dxfId="373" priority="100">
      <formula>INDIRECT(ADDRESS(ROW(),COLUMN()))=TRUNC(INDIRECT(ADDRESS(ROW(),COLUMN())))</formula>
    </cfRule>
  </conditionalFormatting>
  <conditionalFormatting sqref="AA48:AF48">
    <cfRule type="expression" dxfId="372" priority="99">
      <formula>INDIRECT(ADDRESS(ROW(),COLUMN()))=TRUNC(INDIRECT(ADDRESS(ROW(),COLUMN())))</formula>
    </cfRule>
  </conditionalFormatting>
  <conditionalFormatting sqref="AA47:AF47">
    <cfRule type="expression" dxfId="371" priority="98">
      <formula>INDIRECT(ADDRESS(ROW(),COLUMN()))=TRUNC(INDIRECT(ADDRESS(ROW(),COLUMN())))</formula>
    </cfRule>
  </conditionalFormatting>
  <conditionalFormatting sqref="AG48">
    <cfRule type="expression" dxfId="370" priority="97">
      <formula>INDIRECT(ADDRESS(ROW(),COLUMN()))=TRUNC(INDIRECT(ADDRESS(ROW(),COLUMN())))</formula>
    </cfRule>
  </conditionalFormatting>
  <conditionalFormatting sqref="AG47">
    <cfRule type="expression" dxfId="369" priority="96">
      <formula>INDIRECT(ADDRESS(ROW(),COLUMN()))=TRUNC(INDIRECT(ADDRESS(ROW(),COLUMN())))</formula>
    </cfRule>
  </conditionalFormatting>
  <conditionalFormatting sqref="AH48:AM48">
    <cfRule type="expression" dxfId="368" priority="95">
      <formula>INDIRECT(ADDRESS(ROW(),COLUMN()))=TRUNC(INDIRECT(ADDRESS(ROW(),COLUMN())))</formula>
    </cfRule>
  </conditionalFormatting>
  <conditionalFormatting sqref="AH47:AM47">
    <cfRule type="expression" dxfId="367" priority="94">
      <formula>INDIRECT(ADDRESS(ROW(),COLUMN()))=TRUNC(INDIRECT(ADDRESS(ROW(),COLUMN())))</formula>
    </cfRule>
  </conditionalFormatting>
  <conditionalFormatting sqref="AN48">
    <cfRule type="expression" dxfId="366" priority="93">
      <formula>INDIRECT(ADDRESS(ROW(),COLUMN()))=TRUNC(INDIRECT(ADDRESS(ROW(),COLUMN())))</formula>
    </cfRule>
  </conditionalFormatting>
  <conditionalFormatting sqref="AN47">
    <cfRule type="expression" dxfId="365" priority="92">
      <formula>INDIRECT(ADDRESS(ROW(),COLUMN()))=TRUNC(INDIRECT(ADDRESS(ROW(),COLUMN())))</formula>
    </cfRule>
  </conditionalFormatting>
  <conditionalFormatting sqref="AO48:AT48">
    <cfRule type="expression" dxfId="364" priority="91">
      <formula>INDIRECT(ADDRESS(ROW(),COLUMN()))=TRUNC(INDIRECT(ADDRESS(ROW(),COLUMN())))</formula>
    </cfRule>
  </conditionalFormatting>
  <conditionalFormatting sqref="AO47:AT47">
    <cfRule type="expression" dxfId="363" priority="90">
      <formula>INDIRECT(ADDRESS(ROW(),COLUMN()))=TRUNC(INDIRECT(ADDRESS(ROW(),COLUMN())))</formula>
    </cfRule>
  </conditionalFormatting>
  <conditionalFormatting sqref="AU48">
    <cfRule type="expression" dxfId="362" priority="89">
      <formula>INDIRECT(ADDRESS(ROW(),COLUMN()))=TRUNC(INDIRECT(ADDRESS(ROW(),COLUMN())))</formula>
    </cfRule>
  </conditionalFormatting>
  <conditionalFormatting sqref="AU47">
    <cfRule type="expression" dxfId="361" priority="88">
      <formula>INDIRECT(ADDRESS(ROW(),COLUMN()))=TRUNC(INDIRECT(ADDRESS(ROW(),COLUMN())))</formula>
    </cfRule>
  </conditionalFormatting>
  <conditionalFormatting sqref="AV48:AW48">
    <cfRule type="expression" dxfId="360" priority="87">
      <formula>INDIRECT(ADDRESS(ROW(),COLUMN()))=TRUNC(INDIRECT(ADDRESS(ROW(),COLUMN())))</formula>
    </cfRule>
  </conditionalFormatting>
  <conditionalFormatting sqref="AV47:AW47">
    <cfRule type="expression" dxfId="359" priority="86">
      <formula>INDIRECT(ADDRESS(ROW(),COLUMN()))=TRUNC(INDIRECT(ADDRESS(ROW(),COLUMN())))</formula>
    </cfRule>
  </conditionalFormatting>
  <conditionalFormatting sqref="S51">
    <cfRule type="expression" dxfId="358" priority="85">
      <formula>INDIRECT(ADDRESS(ROW(),COLUMN()))=TRUNC(INDIRECT(ADDRESS(ROW(),COLUMN())))</formula>
    </cfRule>
  </conditionalFormatting>
  <conditionalFormatting sqref="S50">
    <cfRule type="expression" dxfId="357" priority="84">
      <formula>INDIRECT(ADDRESS(ROW(),COLUMN()))=TRUNC(INDIRECT(ADDRESS(ROW(),COLUMN())))</formula>
    </cfRule>
  </conditionalFormatting>
  <conditionalFormatting sqref="T51:Y51">
    <cfRule type="expression" dxfId="356" priority="83">
      <formula>INDIRECT(ADDRESS(ROW(),COLUMN()))=TRUNC(INDIRECT(ADDRESS(ROW(),COLUMN())))</formula>
    </cfRule>
  </conditionalFormatting>
  <conditionalFormatting sqref="T50:Y50">
    <cfRule type="expression" dxfId="355" priority="82">
      <formula>INDIRECT(ADDRESS(ROW(),COLUMN()))=TRUNC(INDIRECT(ADDRESS(ROW(),COLUMN())))</formula>
    </cfRule>
  </conditionalFormatting>
  <conditionalFormatting sqref="AX50:BA51">
    <cfRule type="expression" dxfId="354" priority="81">
      <formula>INDIRECT(ADDRESS(ROW(),COLUMN()))=TRUNC(INDIRECT(ADDRESS(ROW(),COLUMN())))</formula>
    </cfRule>
  </conditionalFormatting>
  <conditionalFormatting sqref="Z51">
    <cfRule type="expression" dxfId="353" priority="80">
      <formula>INDIRECT(ADDRESS(ROW(),COLUMN()))=TRUNC(INDIRECT(ADDRESS(ROW(),COLUMN())))</formula>
    </cfRule>
  </conditionalFormatting>
  <conditionalFormatting sqref="Z50">
    <cfRule type="expression" dxfId="352" priority="79">
      <formula>INDIRECT(ADDRESS(ROW(),COLUMN()))=TRUNC(INDIRECT(ADDRESS(ROW(),COLUMN())))</formula>
    </cfRule>
  </conditionalFormatting>
  <conditionalFormatting sqref="AA51:AF51">
    <cfRule type="expression" dxfId="351" priority="78">
      <formula>INDIRECT(ADDRESS(ROW(),COLUMN()))=TRUNC(INDIRECT(ADDRESS(ROW(),COLUMN())))</formula>
    </cfRule>
  </conditionalFormatting>
  <conditionalFormatting sqref="AA50:AF50">
    <cfRule type="expression" dxfId="350" priority="77">
      <formula>INDIRECT(ADDRESS(ROW(),COLUMN()))=TRUNC(INDIRECT(ADDRESS(ROW(),COLUMN())))</formula>
    </cfRule>
  </conditionalFormatting>
  <conditionalFormatting sqref="AG51">
    <cfRule type="expression" dxfId="349" priority="76">
      <formula>INDIRECT(ADDRESS(ROW(),COLUMN()))=TRUNC(INDIRECT(ADDRESS(ROW(),COLUMN())))</formula>
    </cfRule>
  </conditionalFormatting>
  <conditionalFormatting sqref="AG50">
    <cfRule type="expression" dxfId="348" priority="75">
      <formula>INDIRECT(ADDRESS(ROW(),COLUMN()))=TRUNC(INDIRECT(ADDRESS(ROW(),COLUMN())))</formula>
    </cfRule>
  </conditionalFormatting>
  <conditionalFormatting sqref="AH51:AM51">
    <cfRule type="expression" dxfId="347" priority="74">
      <formula>INDIRECT(ADDRESS(ROW(),COLUMN()))=TRUNC(INDIRECT(ADDRESS(ROW(),COLUMN())))</formula>
    </cfRule>
  </conditionalFormatting>
  <conditionalFormatting sqref="AH50:AM50">
    <cfRule type="expression" dxfId="346" priority="73">
      <formula>INDIRECT(ADDRESS(ROW(),COLUMN()))=TRUNC(INDIRECT(ADDRESS(ROW(),COLUMN())))</formula>
    </cfRule>
  </conditionalFormatting>
  <conditionalFormatting sqref="AN51">
    <cfRule type="expression" dxfId="345" priority="72">
      <formula>INDIRECT(ADDRESS(ROW(),COLUMN()))=TRUNC(INDIRECT(ADDRESS(ROW(),COLUMN())))</formula>
    </cfRule>
  </conditionalFormatting>
  <conditionalFormatting sqref="AN50">
    <cfRule type="expression" dxfId="344" priority="71">
      <formula>INDIRECT(ADDRESS(ROW(),COLUMN()))=TRUNC(INDIRECT(ADDRESS(ROW(),COLUMN())))</formula>
    </cfRule>
  </conditionalFormatting>
  <conditionalFormatting sqref="AO51:AT51">
    <cfRule type="expression" dxfId="343" priority="70">
      <formula>INDIRECT(ADDRESS(ROW(),COLUMN()))=TRUNC(INDIRECT(ADDRESS(ROW(),COLUMN())))</formula>
    </cfRule>
  </conditionalFormatting>
  <conditionalFormatting sqref="AO50:AT50">
    <cfRule type="expression" dxfId="342" priority="69">
      <formula>INDIRECT(ADDRESS(ROW(),COLUMN()))=TRUNC(INDIRECT(ADDRESS(ROW(),COLUMN())))</formula>
    </cfRule>
  </conditionalFormatting>
  <conditionalFormatting sqref="AU51">
    <cfRule type="expression" dxfId="341" priority="68">
      <formula>INDIRECT(ADDRESS(ROW(),COLUMN()))=TRUNC(INDIRECT(ADDRESS(ROW(),COLUMN())))</formula>
    </cfRule>
  </conditionalFormatting>
  <conditionalFormatting sqref="AU50">
    <cfRule type="expression" dxfId="340" priority="67">
      <formula>INDIRECT(ADDRESS(ROW(),COLUMN()))=TRUNC(INDIRECT(ADDRESS(ROW(),COLUMN())))</formula>
    </cfRule>
  </conditionalFormatting>
  <conditionalFormatting sqref="AV51:AW51">
    <cfRule type="expression" dxfId="339" priority="66">
      <formula>INDIRECT(ADDRESS(ROW(),COLUMN()))=TRUNC(INDIRECT(ADDRESS(ROW(),COLUMN())))</formula>
    </cfRule>
  </conditionalFormatting>
  <conditionalFormatting sqref="AV50:AW50">
    <cfRule type="expression" dxfId="338" priority="65">
      <formula>INDIRECT(ADDRESS(ROW(),COLUMN()))=TRUNC(INDIRECT(ADDRESS(ROW(),COLUMN())))</formula>
    </cfRule>
  </conditionalFormatting>
  <conditionalFormatting sqref="S54">
    <cfRule type="expression" dxfId="337" priority="64">
      <formula>INDIRECT(ADDRESS(ROW(),COLUMN()))=TRUNC(INDIRECT(ADDRESS(ROW(),COLUMN())))</formula>
    </cfRule>
  </conditionalFormatting>
  <conditionalFormatting sqref="S53">
    <cfRule type="expression" dxfId="336" priority="63">
      <formula>INDIRECT(ADDRESS(ROW(),COLUMN()))=TRUNC(INDIRECT(ADDRESS(ROW(),COLUMN())))</formula>
    </cfRule>
  </conditionalFormatting>
  <conditionalFormatting sqref="T54:Y54">
    <cfRule type="expression" dxfId="335" priority="62">
      <formula>INDIRECT(ADDRESS(ROW(),COLUMN()))=TRUNC(INDIRECT(ADDRESS(ROW(),COLUMN())))</formula>
    </cfRule>
  </conditionalFormatting>
  <conditionalFormatting sqref="T53:Y53">
    <cfRule type="expression" dxfId="334" priority="61">
      <formula>INDIRECT(ADDRESS(ROW(),COLUMN()))=TRUNC(INDIRECT(ADDRESS(ROW(),COLUMN())))</formula>
    </cfRule>
  </conditionalFormatting>
  <conditionalFormatting sqref="AX53:BA54">
    <cfRule type="expression" dxfId="333" priority="60">
      <formula>INDIRECT(ADDRESS(ROW(),COLUMN()))=TRUNC(INDIRECT(ADDRESS(ROW(),COLUMN())))</formula>
    </cfRule>
  </conditionalFormatting>
  <conditionalFormatting sqref="Z54">
    <cfRule type="expression" dxfId="332" priority="59">
      <formula>INDIRECT(ADDRESS(ROW(),COLUMN()))=TRUNC(INDIRECT(ADDRESS(ROW(),COLUMN())))</formula>
    </cfRule>
  </conditionalFormatting>
  <conditionalFormatting sqref="Z53">
    <cfRule type="expression" dxfId="331" priority="58">
      <formula>INDIRECT(ADDRESS(ROW(),COLUMN()))=TRUNC(INDIRECT(ADDRESS(ROW(),COLUMN())))</formula>
    </cfRule>
  </conditionalFormatting>
  <conditionalFormatting sqref="AA54:AF54">
    <cfRule type="expression" dxfId="330" priority="57">
      <formula>INDIRECT(ADDRESS(ROW(),COLUMN()))=TRUNC(INDIRECT(ADDRESS(ROW(),COLUMN())))</formula>
    </cfRule>
  </conditionalFormatting>
  <conditionalFormatting sqref="AA53:AF53">
    <cfRule type="expression" dxfId="329" priority="56">
      <formula>INDIRECT(ADDRESS(ROW(),COLUMN()))=TRUNC(INDIRECT(ADDRESS(ROW(),COLUMN())))</formula>
    </cfRule>
  </conditionalFormatting>
  <conditionalFormatting sqref="AG54">
    <cfRule type="expression" dxfId="328" priority="55">
      <formula>INDIRECT(ADDRESS(ROW(),COLUMN()))=TRUNC(INDIRECT(ADDRESS(ROW(),COLUMN())))</formula>
    </cfRule>
  </conditionalFormatting>
  <conditionalFormatting sqref="AG53">
    <cfRule type="expression" dxfId="327" priority="54">
      <formula>INDIRECT(ADDRESS(ROW(),COLUMN()))=TRUNC(INDIRECT(ADDRESS(ROW(),COLUMN())))</formula>
    </cfRule>
  </conditionalFormatting>
  <conditionalFormatting sqref="AH54:AM54">
    <cfRule type="expression" dxfId="326" priority="53">
      <formula>INDIRECT(ADDRESS(ROW(),COLUMN()))=TRUNC(INDIRECT(ADDRESS(ROW(),COLUMN())))</formula>
    </cfRule>
  </conditionalFormatting>
  <conditionalFormatting sqref="AH53:AM53">
    <cfRule type="expression" dxfId="325" priority="52">
      <formula>INDIRECT(ADDRESS(ROW(),COLUMN()))=TRUNC(INDIRECT(ADDRESS(ROW(),COLUMN())))</formula>
    </cfRule>
  </conditionalFormatting>
  <conditionalFormatting sqref="AN54">
    <cfRule type="expression" dxfId="324" priority="51">
      <formula>INDIRECT(ADDRESS(ROW(),COLUMN()))=TRUNC(INDIRECT(ADDRESS(ROW(),COLUMN())))</formula>
    </cfRule>
  </conditionalFormatting>
  <conditionalFormatting sqref="AN53">
    <cfRule type="expression" dxfId="323" priority="50">
      <formula>INDIRECT(ADDRESS(ROW(),COLUMN()))=TRUNC(INDIRECT(ADDRESS(ROW(),COLUMN())))</formula>
    </cfRule>
  </conditionalFormatting>
  <conditionalFormatting sqref="AO54:AT54">
    <cfRule type="expression" dxfId="322" priority="49">
      <formula>INDIRECT(ADDRESS(ROW(),COLUMN()))=TRUNC(INDIRECT(ADDRESS(ROW(),COLUMN())))</formula>
    </cfRule>
  </conditionalFormatting>
  <conditionalFormatting sqref="AO53:AT53">
    <cfRule type="expression" dxfId="321" priority="48">
      <formula>INDIRECT(ADDRESS(ROW(),COLUMN()))=TRUNC(INDIRECT(ADDRESS(ROW(),COLUMN())))</formula>
    </cfRule>
  </conditionalFormatting>
  <conditionalFormatting sqref="AU54">
    <cfRule type="expression" dxfId="320" priority="47">
      <formula>INDIRECT(ADDRESS(ROW(),COLUMN()))=TRUNC(INDIRECT(ADDRESS(ROW(),COLUMN())))</formula>
    </cfRule>
  </conditionalFormatting>
  <conditionalFormatting sqref="AU53">
    <cfRule type="expression" dxfId="319" priority="46">
      <formula>INDIRECT(ADDRESS(ROW(),COLUMN()))=TRUNC(INDIRECT(ADDRESS(ROW(),COLUMN())))</formula>
    </cfRule>
  </conditionalFormatting>
  <conditionalFormatting sqref="AV54:AW54">
    <cfRule type="expression" dxfId="318" priority="45">
      <formula>INDIRECT(ADDRESS(ROW(),COLUMN()))=TRUNC(INDIRECT(ADDRESS(ROW(),COLUMN())))</formula>
    </cfRule>
  </conditionalFormatting>
  <conditionalFormatting sqref="AV53:AW53">
    <cfRule type="expression" dxfId="317" priority="44">
      <formula>INDIRECT(ADDRESS(ROW(),COLUMN()))=TRUNC(INDIRECT(ADDRESS(ROW(),COLUMN())))</formula>
    </cfRule>
  </conditionalFormatting>
  <conditionalFormatting sqref="S57">
    <cfRule type="expression" dxfId="316" priority="43">
      <formula>INDIRECT(ADDRESS(ROW(),COLUMN()))=TRUNC(INDIRECT(ADDRESS(ROW(),COLUMN())))</formula>
    </cfRule>
  </conditionalFormatting>
  <conditionalFormatting sqref="S56">
    <cfRule type="expression" dxfId="315" priority="42">
      <formula>INDIRECT(ADDRESS(ROW(),COLUMN()))=TRUNC(INDIRECT(ADDRESS(ROW(),COLUMN())))</formula>
    </cfRule>
  </conditionalFormatting>
  <conditionalFormatting sqref="T57:Y57">
    <cfRule type="expression" dxfId="314" priority="41">
      <formula>INDIRECT(ADDRESS(ROW(),COLUMN()))=TRUNC(INDIRECT(ADDRESS(ROW(),COLUMN())))</formula>
    </cfRule>
  </conditionalFormatting>
  <conditionalFormatting sqref="T56:Y56">
    <cfRule type="expression" dxfId="313" priority="40">
      <formula>INDIRECT(ADDRESS(ROW(),COLUMN()))=TRUNC(INDIRECT(ADDRESS(ROW(),COLUMN())))</formula>
    </cfRule>
  </conditionalFormatting>
  <conditionalFormatting sqref="AX56:BA57">
    <cfRule type="expression" dxfId="312" priority="39">
      <formula>INDIRECT(ADDRESS(ROW(),COLUMN()))=TRUNC(INDIRECT(ADDRESS(ROW(),COLUMN())))</formula>
    </cfRule>
  </conditionalFormatting>
  <conditionalFormatting sqref="Z57">
    <cfRule type="expression" dxfId="311" priority="38">
      <formula>INDIRECT(ADDRESS(ROW(),COLUMN()))=TRUNC(INDIRECT(ADDRESS(ROW(),COLUMN())))</formula>
    </cfRule>
  </conditionalFormatting>
  <conditionalFormatting sqref="Z56">
    <cfRule type="expression" dxfId="310" priority="37">
      <formula>INDIRECT(ADDRESS(ROW(),COLUMN()))=TRUNC(INDIRECT(ADDRESS(ROW(),COLUMN())))</formula>
    </cfRule>
  </conditionalFormatting>
  <conditionalFormatting sqref="AA57:AF57">
    <cfRule type="expression" dxfId="309" priority="36">
      <formula>INDIRECT(ADDRESS(ROW(),COLUMN()))=TRUNC(INDIRECT(ADDRESS(ROW(),COLUMN())))</formula>
    </cfRule>
  </conditionalFormatting>
  <conditionalFormatting sqref="AA56:AF56">
    <cfRule type="expression" dxfId="308" priority="35">
      <formula>INDIRECT(ADDRESS(ROW(),COLUMN()))=TRUNC(INDIRECT(ADDRESS(ROW(),COLUMN())))</formula>
    </cfRule>
  </conditionalFormatting>
  <conditionalFormatting sqref="AG57">
    <cfRule type="expression" dxfId="307" priority="34">
      <formula>INDIRECT(ADDRESS(ROW(),COLUMN()))=TRUNC(INDIRECT(ADDRESS(ROW(),COLUMN())))</formula>
    </cfRule>
  </conditionalFormatting>
  <conditionalFormatting sqref="AG56">
    <cfRule type="expression" dxfId="306" priority="33">
      <formula>INDIRECT(ADDRESS(ROW(),COLUMN()))=TRUNC(INDIRECT(ADDRESS(ROW(),COLUMN())))</formula>
    </cfRule>
  </conditionalFormatting>
  <conditionalFormatting sqref="AH57:AM57">
    <cfRule type="expression" dxfId="305" priority="32">
      <formula>INDIRECT(ADDRESS(ROW(),COLUMN()))=TRUNC(INDIRECT(ADDRESS(ROW(),COLUMN())))</formula>
    </cfRule>
  </conditionalFormatting>
  <conditionalFormatting sqref="AH56:AM56">
    <cfRule type="expression" dxfId="304" priority="31">
      <formula>INDIRECT(ADDRESS(ROW(),COLUMN()))=TRUNC(INDIRECT(ADDRESS(ROW(),COLUMN())))</formula>
    </cfRule>
  </conditionalFormatting>
  <conditionalFormatting sqref="AN57">
    <cfRule type="expression" dxfId="303" priority="30">
      <formula>INDIRECT(ADDRESS(ROW(),COLUMN()))=TRUNC(INDIRECT(ADDRESS(ROW(),COLUMN())))</formula>
    </cfRule>
  </conditionalFormatting>
  <conditionalFormatting sqref="AN56">
    <cfRule type="expression" dxfId="302" priority="29">
      <formula>INDIRECT(ADDRESS(ROW(),COLUMN()))=TRUNC(INDIRECT(ADDRESS(ROW(),COLUMN())))</formula>
    </cfRule>
  </conditionalFormatting>
  <conditionalFormatting sqref="AO57:AT57">
    <cfRule type="expression" dxfId="301" priority="28">
      <formula>INDIRECT(ADDRESS(ROW(),COLUMN()))=TRUNC(INDIRECT(ADDRESS(ROW(),COLUMN())))</formula>
    </cfRule>
  </conditionalFormatting>
  <conditionalFormatting sqref="AO56:AT56">
    <cfRule type="expression" dxfId="300" priority="27">
      <formula>INDIRECT(ADDRESS(ROW(),COLUMN()))=TRUNC(INDIRECT(ADDRESS(ROW(),COLUMN())))</formula>
    </cfRule>
  </conditionalFormatting>
  <conditionalFormatting sqref="AU57">
    <cfRule type="expression" dxfId="299" priority="26">
      <formula>INDIRECT(ADDRESS(ROW(),COLUMN()))=TRUNC(INDIRECT(ADDRESS(ROW(),COLUMN())))</formula>
    </cfRule>
  </conditionalFormatting>
  <conditionalFormatting sqref="AU56">
    <cfRule type="expression" dxfId="298" priority="25">
      <formula>INDIRECT(ADDRESS(ROW(),COLUMN()))=TRUNC(INDIRECT(ADDRESS(ROW(),COLUMN())))</formula>
    </cfRule>
  </conditionalFormatting>
  <conditionalFormatting sqref="AV57:AW57">
    <cfRule type="expression" dxfId="297" priority="24">
      <formula>INDIRECT(ADDRESS(ROW(),COLUMN()))=TRUNC(INDIRECT(ADDRESS(ROW(),COLUMN())))</formula>
    </cfRule>
  </conditionalFormatting>
  <conditionalFormatting sqref="AV56:AW56">
    <cfRule type="expression" dxfId="296" priority="23">
      <formula>INDIRECT(ADDRESS(ROW(),COLUMN()))=TRUNC(INDIRECT(ADDRESS(ROW(),COLUMN())))</formula>
    </cfRule>
  </conditionalFormatting>
  <conditionalFormatting sqref="S60">
    <cfRule type="expression" dxfId="295" priority="22">
      <formula>INDIRECT(ADDRESS(ROW(),COLUMN()))=TRUNC(INDIRECT(ADDRESS(ROW(),COLUMN())))</formula>
    </cfRule>
  </conditionalFormatting>
  <conditionalFormatting sqref="S59">
    <cfRule type="expression" dxfId="294" priority="21">
      <formula>INDIRECT(ADDRESS(ROW(),COLUMN()))=TRUNC(INDIRECT(ADDRESS(ROW(),COLUMN())))</formula>
    </cfRule>
  </conditionalFormatting>
  <conditionalFormatting sqref="T60:Y60">
    <cfRule type="expression" dxfId="293" priority="20">
      <formula>INDIRECT(ADDRESS(ROW(),COLUMN()))=TRUNC(INDIRECT(ADDRESS(ROW(),COLUMN())))</formula>
    </cfRule>
  </conditionalFormatting>
  <conditionalFormatting sqref="T59:Y59">
    <cfRule type="expression" dxfId="292" priority="19">
      <formula>INDIRECT(ADDRESS(ROW(),COLUMN()))=TRUNC(INDIRECT(ADDRESS(ROW(),COLUMN())))</formula>
    </cfRule>
  </conditionalFormatting>
  <conditionalFormatting sqref="AX59:BA60">
    <cfRule type="expression" dxfId="291" priority="18">
      <formula>INDIRECT(ADDRESS(ROW(),COLUMN()))=TRUNC(INDIRECT(ADDRESS(ROW(),COLUMN())))</formula>
    </cfRule>
  </conditionalFormatting>
  <conditionalFormatting sqref="Z60">
    <cfRule type="expression" dxfId="290" priority="17">
      <formula>INDIRECT(ADDRESS(ROW(),COLUMN()))=TRUNC(INDIRECT(ADDRESS(ROW(),COLUMN())))</formula>
    </cfRule>
  </conditionalFormatting>
  <conditionalFormatting sqref="Z59">
    <cfRule type="expression" dxfId="289" priority="16">
      <formula>INDIRECT(ADDRESS(ROW(),COLUMN()))=TRUNC(INDIRECT(ADDRESS(ROW(),COLUMN())))</formula>
    </cfRule>
  </conditionalFormatting>
  <conditionalFormatting sqref="AA60:AF60">
    <cfRule type="expression" dxfId="288" priority="15">
      <formula>INDIRECT(ADDRESS(ROW(),COLUMN()))=TRUNC(INDIRECT(ADDRESS(ROW(),COLUMN())))</formula>
    </cfRule>
  </conditionalFormatting>
  <conditionalFormatting sqref="AA59:AF59">
    <cfRule type="expression" dxfId="287" priority="14">
      <formula>INDIRECT(ADDRESS(ROW(),COLUMN()))=TRUNC(INDIRECT(ADDRESS(ROW(),COLUMN())))</formula>
    </cfRule>
  </conditionalFormatting>
  <conditionalFormatting sqref="AG60">
    <cfRule type="expression" dxfId="286" priority="13">
      <formula>INDIRECT(ADDRESS(ROW(),COLUMN()))=TRUNC(INDIRECT(ADDRESS(ROW(),COLUMN())))</formula>
    </cfRule>
  </conditionalFormatting>
  <conditionalFormatting sqref="AG59">
    <cfRule type="expression" dxfId="285" priority="12">
      <formula>INDIRECT(ADDRESS(ROW(),COLUMN()))=TRUNC(INDIRECT(ADDRESS(ROW(),COLUMN())))</formula>
    </cfRule>
  </conditionalFormatting>
  <conditionalFormatting sqref="AH60:AM60">
    <cfRule type="expression" dxfId="284" priority="11">
      <formula>INDIRECT(ADDRESS(ROW(),COLUMN()))=TRUNC(INDIRECT(ADDRESS(ROW(),COLUMN())))</formula>
    </cfRule>
  </conditionalFormatting>
  <conditionalFormatting sqref="AH59:AM59">
    <cfRule type="expression" dxfId="283" priority="10">
      <formula>INDIRECT(ADDRESS(ROW(),COLUMN()))=TRUNC(INDIRECT(ADDRESS(ROW(),COLUMN())))</formula>
    </cfRule>
  </conditionalFormatting>
  <conditionalFormatting sqref="AN60">
    <cfRule type="expression" dxfId="282" priority="9">
      <formula>INDIRECT(ADDRESS(ROW(),COLUMN()))=TRUNC(INDIRECT(ADDRESS(ROW(),COLUMN())))</formula>
    </cfRule>
  </conditionalFormatting>
  <conditionalFormatting sqref="AN59">
    <cfRule type="expression" dxfId="281" priority="8">
      <formula>INDIRECT(ADDRESS(ROW(),COLUMN()))=TRUNC(INDIRECT(ADDRESS(ROW(),COLUMN())))</formula>
    </cfRule>
  </conditionalFormatting>
  <conditionalFormatting sqref="AO60:AT60">
    <cfRule type="expression" dxfId="280" priority="7">
      <formula>INDIRECT(ADDRESS(ROW(),COLUMN()))=TRUNC(INDIRECT(ADDRESS(ROW(),COLUMN())))</formula>
    </cfRule>
  </conditionalFormatting>
  <conditionalFormatting sqref="AO59:AT59">
    <cfRule type="expression" dxfId="279" priority="6">
      <formula>INDIRECT(ADDRESS(ROW(),COLUMN()))=TRUNC(INDIRECT(ADDRESS(ROW(),COLUMN())))</formula>
    </cfRule>
  </conditionalFormatting>
  <conditionalFormatting sqref="AU60">
    <cfRule type="expression" dxfId="278" priority="5">
      <formula>INDIRECT(ADDRESS(ROW(),COLUMN()))=TRUNC(INDIRECT(ADDRESS(ROW(),COLUMN())))</formula>
    </cfRule>
  </conditionalFormatting>
  <conditionalFormatting sqref="AU59">
    <cfRule type="expression" dxfId="277" priority="4">
      <formula>INDIRECT(ADDRESS(ROW(),COLUMN()))=TRUNC(INDIRECT(ADDRESS(ROW(),COLUMN())))</formula>
    </cfRule>
  </conditionalFormatting>
  <conditionalFormatting sqref="AV60:AW60">
    <cfRule type="expression" dxfId="276" priority="3">
      <formula>INDIRECT(ADDRESS(ROW(),COLUMN()))=TRUNC(INDIRECT(ADDRESS(ROW(),COLUMN())))</formula>
    </cfRule>
  </conditionalFormatting>
  <conditionalFormatting sqref="AV59:AW59">
    <cfRule type="expression" dxfId="275" priority="2">
      <formula>INDIRECT(ADDRESS(ROW(),COLUMN()))=TRUNC(INDIRECT(ADDRESS(ROW(),COLUMN())))</formula>
    </cfRule>
  </conditionalFormatting>
  <conditionalFormatting sqref="S62:BA69">
    <cfRule type="expression" dxfId="274" priority="1">
      <formula>INDIRECT(ADDRESS(ROW(),COLUMN()))=TRUNC(INDIRECT(ADDRESS(ROW(),COLUMN())))</formula>
    </cfRule>
  </conditionalFormatting>
  <dataValidations count="8">
    <dataValidation type="decimal" allowBlank="1" showInputMessage="1" showErrorMessage="1" error="入力可能範囲　32～40" sqref="AX6" xr:uid="{23A79FF7-D8EE-4513-A808-1B5E47B921E1}">
      <formula1>32</formula1>
      <formula2>40</formula2>
    </dataValidation>
    <dataValidation type="list" allowBlank="1" showInputMessage="1" sqref="G22:G60" xr:uid="{F0D57CD6-10FB-45A2-BE91-44640A272F1D}">
      <formula1>"A, B, C, D"</formula1>
    </dataValidation>
    <dataValidation type="list" allowBlank="1" showInputMessage="1" sqref="S22:AW22 S25:AW25 S28:AW28 S31:AW31 S34:AW34 S37:AW37 S40:AW40 S43:AW43 S46:AW46 S49:AW49 S52:AW52 S55:AW55 S58:AW58" xr:uid="{F44EFA59-47FB-4F62-B6A7-E59328B59E18}">
      <formula1>シフト記号表</formula1>
    </dataValidation>
    <dataValidation type="list" allowBlank="1" showInputMessage="1" sqref="C22:E60" xr:uid="{674FCACF-3231-4A08-8808-A6AD09B3E6E4}">
      <formula1>職種</formula1>
    </dataValidation>
    <dataValidation type="list" allowBlank="1" showInputMessage="1" showErrorMessage="1" sqref="BB4:BE4" xr:uid="{ABE49A52-821E-4DA1-99EE-53E5564A258D}">
      <formula1>"予定,実績,予定・実績"</formula1>
    </dataValidation>
    <dataValidation type="list" allowBlank="1" showInputMessage="1" showErrorMessage="1" sqref="AC3" xr:uid="{820843AD-4A95-49D1-9E3C-EAB0FA02C348}">
      <formula1>#REF!</formula1>
    </dataValidation>
    <dataValidation type="list" allowBlank="1" showInputMessage="1" showErrorMessage="1" sqref="BB3:BE3" xr:uid="{EA95EA1C-0278-411F-A57E-9343580D99D4}">
      <formula1>"４週,暦月"</formula1>
    </dataValidation>
    <dataValidation type="list" errorStyle="warning" allowBlank="1" showInputMessage="1" error="リストにない場合のみ、入力してください。" sqref="H22:K60" xr:uid="{FD63AD56-E7B8-4AD0-9A39-98F021DFEC36}">
      <formula1>INDIRECT(C22)</formula1>
    </dataValidation>
  </dataValidations>
  <printOptions horizontalCentered="1"/>
  <pageMargins left="0.15748031496062992" right="0.15748031496062992" top="0.31496062992125984" bottom="0.35433070866141736" header="0.31496062992125984" footer="0.31496062992125984"/>
  <pageSetup paperSize="9" scale="45"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F150633F-A6A6-4413-82C6-69A5C1FBACBF}">
          <x14:formula1>
            <xm:f>プルダウン・リスト!$C$5:$C$9</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53B0-EB50-4AE2-A673-2DC32FE03501}">
  <dimension ref="B1:W42"/>
  <sheetViews>
    <sheetView view="pageBreakPreview" zoomScale="70" zoomScaleNormal="75" zoomScaleSheetLayoutView="70" workbookViewId="0">
      <selection activeCell="B1" sqref="B1"/>
    </sheetView>
  </sheetViews>
  <sheetFormatPr defaultColWidth="9" defaultRowHeight="19" x14ac:dyDescent="0.2"/>
  <cols>
    <col min="1" max="1" width="1.6328125" style="355" customWidth="1"/>
    <col min="2" max="2" width="5.6328125" style="354" customWidth="1"/>
    <col min="3" max="3" width="10.6328125" style="354" customWidth="1"/>
    <col min="4" max="4" width="3.36328125" style="354" bestFit="1" customWidth="1"/>
    <col min="5" max="5" width="15.6328125" style="355" customWidth="1"/>
    <col min="6" max="6" width="3.36328125" style="355" bestFit="1" customWidth="1"/>
    <col min="7" max="7" width="15.6328125" style="355" customWidth="1"/>
    <col min="8" max="8" width="3.36328125" style="355" bestFit="1" customWidth="1"/>
    <col min="9" max="9" width="15.6328125" style="354" customWidth="1"/>
    <col min="10" max="10" width="3.36328125" style="355" bestFit="1" customWidth="1"/>
    <col min="11" max="11" width="15.6328125" style="355" customWidth="1"/>
    <col min="12" max="12" width="3.36328125" style="355" customWidth="1"/>
    <col min="13" max="13" width="15.6328125" style="355" customWidth="1"/>
    <col min="14" max="14" width="3.36328125" style="355" customWidth="1"/>
    <col min="15" max="15" width="15.6328125" style="355" customWidth="1"/>
    <col min="16" max="16" width="3.36328125" style="355" customWidth="1"/>
    <col min="17" max="17" width="15.6328125" style="355" customWidth="1"/>
    <col min="18" max="18" width="3.36328125" style="355" customWidth="1"/>
    <col min="19" max="19" width="15.6328125" style="355" customWidth="1"/>
    <col min="20" max="20" width="3.36328125" style="355" customWidth="1"/>
    <col min="21" max="21" width="15.6328125" style="355" customWidth="1"/>
    <col min="22" max="22" width="3.36328125" style="355" customWidth="1"/>
    <col min="23" max="23" width="50.6328125" style="355" customWidth="1"/>
    <col min="24" max="16384" width="9" style="355"/>
  </cols>
  <sheetData>
    <row r="1" spans="2:23" x14ac:dyDescent="0.2">
      <c r="B1" s="353" t="s">
        <v>74</v>
      </c>
    </row>
    <row r="2" spans="2:23" x14ac:dyDescent="0.2">
      <c r="B2" s="356" t="s">
        <v>75</v>
      </c>
      <c r="E2" s="357"/>
      <c r="I2" s="358"/>
    </row>
    <row r="3" spans="2:23" x14ac:dyDescent="0.2">
      <c r="B3" s="358" t="s">
        <v>76</v>
      </c>
      <c r="E3" s="357" t="s">
        <v>77</v>
      </c>
      <c r="I3" s="358"/>
    </row>
    <row r="4" spans="2:23" x14ac:dyDescent="0.2">
      <c r="B4" s="356"/>
      <c r="E4" s="1046" t="s">
        <v>78</v>
      </c>
      <c r="F4" s="1046"/>
      <c r="G4" s="1046"/>
      <c r="H4" s="1046"/>
      <c r="I4" s="1046"/>
      <c r="J4" s="1046"/>
      <c r="K4" s="1046"/>
      <c r="M4" s="1046" t="s">
        <v>79</v>
      </c>
      <c r="N4" s="1046"/>
      <c r="O4" s="1046"/>
      <c r="Q4" s="1046" t="s">
        <v>80</v>
      </c>
      <c r="R4" s="1046"/>
      <c r="S4" s="1046"/>
      <c r="T4" s="1046"/>
      <c r="U4" s="1046"/>
      <c r="W4" s="1046" t="s">
        <v>81</v>
      </c>
    </row>
    <row r="5" spans="2:23" x14ac:dyDescent="0.2">
      <c r="B5" s="354" t="s">
        <v>49</v>
      </c>
      <c r="C5" s="354" t="s">
        <v>82</v>
      </c>
      <c r="E5" s="354" t="s">
        <v>83</v>
      </c>
      <c r="F5" s="354"/>
      <c r="G5" s="354" t="s">
        <v>84</v>
      </c>
      <c r="I5" s="354" t="s">
        <v>85</v>
      </c>
      <c r="K5" s="354" t="s">
        <v>78</v>
      </c>
      <c r="M5" s="354" t="s">
        <v>86</v>
      </c>
      <c r="O5" s="354" t="s">
        <v>87</v>
      </c>
      <c r="Q5" s="354" t="s">
        <v>86</v>
      </c>
      <c r="S5" s="354" t="s">
        <v>87</v>
      </c>
      <c r="U5" s="354" t="s">
        <v>78</v>
      </c>
      <c r="W5" s="1046"/>
    </row>
    <row r="6" spans="2:23" x14ac:dyDescent="0.2">
      <c r="B6" s="354">
        <v>1</v>
      </c>
      <c r="C6" s="359" t="s">
        <v>88</v>
      </c>
      <c r="D6" s="354" t="s">
        <v>89</v>
      </c>
      <c r="E6" s="360"/>
      <c r="F6" s="354" t="s">
        <v>46</v>
      </c>
      <c r="G6" s="360"/>
      <c r="H6" s="355" t="s">
        <v>90</v>
      </c>
      <c r="I6" s="360"/>
      <c r="J6" s="355" t="s">
        <v>28</v>
      </c>
      <c r="K6" s="361">
        <f t="shared" ref="K6:K8" si="0">(G6-E6-I6)*24</f>
        <v>0</v>
      </c>
      <c r="M6" s="360"/>
      <c r="N6" s="354" t="s">
        <v>46</v>
      </c>
      <c r="O6" s="360"/>
      <c r="Q6" s="362">
        <f>IF(E6&lt;M6,M6,E6)</f>
        <v>0</v>
      </c>
      <c r="R6" s="354" t="s">
        <v>46</v>
      </c>
      <c r="S6" s="362">
        <f t="shared" ref="S6:S8" si="1">IF(G6&gt;O6,O6,G6)</f>
        <v>0</v>
      </c>
      <c r="U6" s="361">
        <f t="shared" ref="U6:U8" si="2">(S6-Q6)*24</f>
        <v>0</v>
      </c>
      <c r="W6" s="363"/>
    </row>
    <row r="7" spans="2:23" x14ac:dyDescent="0.2">
      <c r="B7" s="354">
        <v>2</v>
      </c>
      <c r="C7" s="359" t="s">
        <v>91</v>
      </c>
      <c r="D7" s="354" t="s">
        <v>89</v>
      </c>
      <c r="E7" s="360"/>
      <c r="F7" s="354" t="s">
        <v>46</v>
      </c>
      <c r="G7" s="360"/>
      <c r="H7" s="355" t="s">
        <v>90</v>
      </c>
      <c r="I7" s="360"/>
      <c r="J7" s="355" t="s">
        <v>28</v>
      </c>
      <c r="K7" s="361">
        <f t="shared" si="0"/>
        <v>0</v>
      </c>
      <c r="M7" s="360"/>
      <c r="N7" s="354" t="s">
        <v>46</v>
      </c>
      <c r="O7" s="360"/>
      <c r="Q7" s="362">
        <f t="shared" ref="Q7:Q8" si="3">IF(E7&lt;M7,M7,E7)</f>
        <v>0</v>
      </c>
      <c r="R7" s="354" t="s">
        <v>46</v>
      </c>
      <c r="S7" s="362">
        <f t="shared" si="1"/>
        <v>0</v>
      </c>
      <c r="U7" s="361">
        <f t="shared" si="2"/>
        <v>0</v>
      </c>
      <c r="W7" s="363"/>
    </row>
    <row r="8" spans="2:23" x14ac:dyDescent="0.2">
      <c r="B8" s="354">
        <v>3</v>
      </c>
      <c r="C8" s="359" t="s">
        <v>92</v>
      </c>
      <c r="D8" s="354" t="s">
        <v>89</v>
      </c>
      <c r="E8" s="360"/>
      <c r="F8" s="354" t="s">
        <v>46</v>
      </c>
      <c r="G8" s="360"/>
      <c r="H8" s="355" t="s">
        <v>90</v>
      </c>
      <c r="I8" s="360"/>
      <c r="J8" s="355" t="s">
        <v>28</v>
      </c>
      <c r="K8" s="361">
        <f t="shared" si="0"/>
        <v>0</v>
      </c>
      <c r="M8" s="360"/>
      <c r="N8" s="354" t="s">
        <v>46</v>
      </c>
      <c r="O8" s="360"/>
      <c r="Q8" s="362">
        <f t="shared" si="3"/>
        <v>0</v>
      </c>
      <c r="R8" s="354" t="s">
        <v>46</v>
      </c>
      <c r="S8" s="362">
        <f t="shared" si="1"/>
        <v>0</v>
      </c>
      <c r="U8" s="361">
        <f t="shared" si="2"/>
        <v>0</v>
      </c>
      <c r="W8" s="363"/>
    </row>
    <row r="9" spans="2:23" x14ac:dyDescent="0.2">
      <c r="B9" s="354">
        <v>4</v>
      </c>
      <c r="C9" s="359" t="s">
        <v>93</v>
      </c>
      <c r="D9" s="354" t="s">
        <v>89</v>
      </c>
      <c r="E9" s="360"/>
      <c r="F9" s="354" t="s">
        <v>46</v>
      </c>
      <c r="G9" s="360"/>
      <c r="H9" s="355" t="s">
        <v>90</v>
      </c>
      <c r="I9" s="360"/>
      <c r="J9" s="355" t="s">
        <v>28</v>
      </c>
      <c r="K9" s="361">
        <f>(G9-E9-I9)*24</f>
        <v>0</v>
      </c>
      <c r="M9" s="360"/>
      <c r="N9" s="354" t="s">
        <v>46</v>
      </c>
      <c r="O9" s="360"/>
      <c r="Q9" s="362">
        <f>IF(E9&lt;M9,M9,E9)</f>
        <v>0</v>
      </c>
      <c r="R9" s="354" t="s">
        <v>46</v>
      </c>
      <c r="S9" s="362">
        <f>IF(G9&gt;O9,O9,G9)</f>
        <v>0</v>
      </c>
      <c r="U9" s="361">
        <f>(S9-Q9)*24</f>
        <v>0</v>
      </c>
      <c r="W9" s="363"/>
    </row>
    <row r="10" spans="2:23" x14ac:dyDescent="0.2">
      <c r="B10" s="354">
        <v>5</v>
      </c>
      <c r="C10" s="359" t="s">
        <v>94</v>
      </c>
      <c r="D10" s="354" t="s">
        <v>89</v>
      </c>
      <c r="E10" s="360"/>
      <c r="F10" s="354" t="s">
        <v>46</v>
      </c>
      <c r="G10" s="360"/>
      <c r="H10" s="355" t="s">
        <v>90</v>
      </c>
      <c r="I10" s="360"/>
      <c r="J10" s="355" t="s">
        <v>28</v>
      </c>
      <c r="K10" s="361">
        <f>(G10-E10-I10)*24</f>
        <v>0</v>
      </c>
      <c r="M10" s="360"/>
      <c r="N10" s="354" t="s">
        <v>46</v>
      </c>
      <c r="O10" s="360"/>
      <c r="Q10" s="362">
        <f t="shared" ref="Q10:Q25" si="4">IF(E10&lt;M10,M10,E10)</f>
        <v>0</v>
      </c>
      <c r="R10" s="354" t="s">
        <v>46</v>
      </c>
      <c r="S10" s="362">
        <f t="shared" ref="S10:S25" si="5">IF(G10&gt;O10,O10,G10)</f>
        <v>0</v>
      </c>
      <c r="U10" s="361">
        <f t="shared" ref="U10:U25" si="6">(S10-Q10)*24</f>
        <v>0</v>
      </c>
      <c r="W10" s="363"/>
    </row>
    <row r="11" spans="2:23" x14ac:dyDescent="0.2">
      <c r="B11" s="354">
        <v>6</v>
      </c>
      <c r="C11" s="359" t="s">
        <v>95</v>
      </c>
      <c r="D11" s="354" t="s">
        <v>89</v>
      </c>
      <c r="E11" s="360"/>
      <c r="F11" s="354" t="s">
        <v>46</v>
      </c>
      <c r="G11" s="360"/>
      <c r="H11" s="355" t="s">
        <v>90</v>
      </c>
      <c r="I11" s="360"/>
      <c r="J11" s="355" t="s">
        <v>28</v>
      </c>
      <c r="K11" s="361">
        <f t="shared" ref="K11:K25" si="7">(G11-E11-I11)*24</f>
        <v>0</v>
      </c>
      <c r="M11" s="360"/>
      <c r="N11" s="354" t="s">
        <v>46</v>
      </c>
      <c r="O11" s="360"/>
      <c r="Q11" s="362">
        <f t="shared" si="4"/>
        <v>0</v>
      </c>
      <c r="R11" s="354" t="s">
        <v>46</v>
      </c>
      <c r="S11" s="362">
        <f t="shared" si="5"/>
        <v>0</v>
      </c>
      <c r="U11" s="361">
        <f t="shared" si="6"/>
        <v>0</v>
      </c>
      <c r="W11" s="363"/>
    </row>
    <row r="12" spans="2:23" x14ac:dyDescent="0.2">
      <c r="B12" s="354">
        <v>7</v>
      </c>
      <c r="C12" s="359" t="s">
        <v>96</v>
      </c>
      <c r="D12" s="354" t="s">
        <v>89</v>
      </c>
      <c r="E12" s="360"/>
      <c r="F12" s="354" t="s">
        <v>46</v>
      </c>
      <c r="G12" s="360"/>
      <c r="H12" s="355" t="s">
        <v>90</v>
      </c>
      <c r="I12" s="360"/>
      <c r="J12" s="355" t="s">
        <v>28</v>
      </c>
      <c r="K12" s="361">
        <f t="shared" si="7"/>
        <v>0</v>
      </c>
      <c r="M12" s="360"/>
      <c r="N12" s="354" t="s">
        <v>46</v>
      </c>
      <c r="O12" s="360"/>
      <c r="Q12" s="362">
        <f t="shared" si="4"/>
        <v>0</v>
      </c>
      <c r="R12" s="354" t="s">
        <v>46</v>
      </c>
      <c r="S12" s="362">
        <f t="shared" si="5"/>
        <v>0</v>
      </c>
      <c r="U12" s="361">
        <f t="shared" si="6"/>
        <v>0</v>
      </c>
      <c r="W12" s="363"/>
    </row>
    <row r="13" spans="2:23" x14ac:dyDescent="0.2">
      <c r="B13" s="354">
        <v>8</v>
      </c>
      <c r="C13" s="359" t="s">
        <v>97</v>
      </c>
      <c r="D13" s="354" t="s">
        <v>89</v>
      </c>
      <c r="E13" s="360"/>
      <c r="F13" s="354" t="s">
        <v>46</v>
      </c>
      <c r="G13" s="360"/>
      <c r="H13" s="355" t="s">
        <v>90</v>
      </c>
      <c r="I13" s="360"/>
      <c r="J13" s="355" t="s">
        <v>28</v>
      </c>
      <c r="K13" s="361">
        <f t="shared" si="7"/>
        <v>0</v>
      </c>
      <c r="M13" s="360"/>
      <c r="N13" s="354" t="s">
        <v>46</v>
      </c>
      <c r="O13" s="360"/>
      <c r="Q13" s="362">
        <f t="shared" si="4"/>
        <v>0</v>
      </c>
      <c r="R13" s="354" t="s">
        <v>46</v>
      </c>
      <c r="S13" s="362">
        <f t="shared" si="5"/>
        <v>0</v>
      </c>
      <c r="U13" s="361">
        <f t="shared" si="6"/>
        <v>0</v>
      </c>
      <c r="W13" s="363"/>
    </row>
    <row r="14" spans="2:23" x14ac:dyDescent="0.2">
      <c r="B14" s="354">
        <v>9</v>
      </c>
      <c r="C14" s="359" t="s">
        <v>98</v>
      </c>
      <c r="D14" s="354" t="s">
        <v>89</v>
      </c>
      <c r="E14" s="360"/>
      <c r="F14" s="354" t="s">
        <v>46</v>
      </c>
      <c r="G14" s="360"/>
      <c r="H14" s="355" t="s">
        <v>90</v>
      </c>
      <c r="I14" s="360"/>
      <c r="J14" s="355" t="s">
        <v>28</v>
      </c>
      <c r="K14" s="361">
        <f t="shared" si="7"/>
        <v>0</v>
      </c>
      <c r="M14" s="360"/>
      <c r="N14" s="354" t="s">
        <v>46</v>
      </c>
      <c r="O14" s="360"/>
      <c r="Q14" s="362">
        <f t="shared" si="4"/>
        <v>0</v>
      </c>
      <c r="R14" s="354" t="s">
        <v>46</v>
      </c>
      <c r="S14" s="362">
        <f t="shared" si="5"/>
        <v>0</v>
      </c>
      <c r="U14" s="361">
        <f t="shared" si="6"/>
        <v>0</v>
      </c>
      <c r="W14" s="363"/>
    </row>
    <row r="15" spans="2:23" x14ac:dyDescent="0.2">
      <c r="B15" s="354">
        <v>10</v>
      </c>
      <c r="C15" s="359" t="s">
        <v>99</v>
      </c>
      <c r="D15" s="354" t="s">
        <v>89</v>
      </c>
      <c r="E15" s="360"/>
      <c r="F15" s="354" t="s">
        <v>46</v>
      </c>
      <c r="G15" s="360"/>
      <c r="H15" s="355" t="s">
        <v>90</v>
      </c>
      <c r="I15" s="360"/>
      <c r="J15" s="355" t="s">
        <v>28</v>
      </c>
      <c r="K15" s="361">
        <f t="shared" si="7"/>
        <v>0</v>
      </c>
      <c r="M15" s="360"/>
      <c r="N15" s="354" t="s">
        <v>46</v>
      </c>
      <c r="O15" s="360"/>
      <c r="Q15" s="362">
        <f t="shared" si="4"/>
        <v>0</v>
      </c>
      <c r="R15" s="354" t="s">
        <v>46</v>
      </c>
      <c r="S15" s="362">
        <f>IF(G15&gt;O15,O15,G15)</f>
        <v>0</v>
      </c>
      <c r="U15" s="361">
        <f t="shared" si="6"/>
        <v>0</v>
      </c>
      <c r="W15" s="363"/>
    </row>
    <row r="16" spans="2:23" x14ac:dyDescent="0.2">
      <c r="B16" s="354">
        <v>11</v>
      </c>
      <c r="C16" s="359" t="s">
        <v>100</v>
      </c>
      <c r="D16" s="354" t="s">
        <v>89</v>
      </c>
      <c r="E16" s="360"/>
      <c r="F16" s="354" t="s">
        <v>46</v>
      </c>
      <c r="G16" s="360"/>
      <c r="H16" s="355" t="s">
        <v>90</v>
      </c>
      <c r="I16" s="360"/>
      <c r="J16" s="355" t="s">
        <v>28</v>
      </c>
      <c r="K16" s="361">
        <f t="shared" si="7"/>
        <v>0</v>
      </c>
      <c r="M16" s="360"/>
      <c r="N16" s="354" t="s">
        <v>46</v>
      </c>
      <c r="O16" s="360"/>
      <c r="Q16" s="362">
        <f t="shared" si="4"/>
        <v>0</v>
      </c>
      <c r="R16" s="354" t="s">
        <v>46</v>
      </c>
      <c r="S16" s="362">
        <f t="shared" si="5"/>
        <v>0</v>
      </c>
      <c r="U16" s="361">
        <f t="shared" si="6"/>
        <v>0</v>
      </c>
      <c r="W16" s="363"/>
    </row>
    <row r="17" spans="2:23" x14ac:dyDescent="0.2">
      <c r="B17" s="354">
        <v>12</v>
      </c>
      <c r="C17" s="359" t="s">
        <v>101</v>
      </c>
      <c r="D17" s="354" t="s">
        <v>89</v>
      </c>
      <c r="E17" s="360"/>
      <c r="F17" s="354" t="s">
        <v>46</v>
      </c>
      <c r="G17" s="360"/>
      <c r="H17" s="355" t="s">
        <v>90</v>
      </c>
      <c r="I17" s="360"/>
      <c r="J17" s="355" t="s">
        <v>28</v>
      </c>
      <c r="K17" s="361">
        <f t="shared" si="7"/>
        <v>0</v>
      </c>
      <c r="M17" s="360"/>
      <c r="N17" s="354" t="s">
        <v>46</v>
      </c>
      <c r="O17" s="360"/>
      <c r="Q17" s="362">
        <f t="shared" si="4"/>
        <v>0</v>
      </c>
      <c r="R17" s="354" t="s">
        <v>46</v>
      </c>
      <c r="S17" s="362">
        <f t="shared" si="5"/>
        <v>0</v>
      </c>
      <c r="U17" s="361">
        <f t="shared" si="6"/>
        <v>0</v>
      </c>
      <c r="W17" s="363"/>
    </row>
    <row r="18" spans="2:23" x14ac:dyDescent="0.2">
      <c r="B18" s="354">
        <v>13</v>
      </c>
      <c r="C18" s="359" t="s">
        <v>102</v>
      </c>
      <c r="D18" s="354" t="s">
        <v>89</v>
      </c>
      <c r="E18" s="360"/>
      <c r="F18" s="354" t="s">
        <v>46</v>
      </c>
      <c r="G18" s="360"/>
      <c r="H18" s="355" t="s">
        <v>90</v>
      </c>
      <c r="I18" s="360"/>
      <c r="J18" s="355" t="s">
        <v>28</v>
      </c>
      <c r="K18" s="361">
        <f t="shared" si="7"/>
        <v>0</v>
      </c>
      <c r="M18" s="360"/>
      <c r="N18" s="354" t="s">
        <v>46</v>
      </c>
      <c r="O18" s="360"/>
      <c r="Q18" s="362">
        <f t="shared" si="4"/>
        <v>0</v>
      </c>
      <c r="R18" s="354" t="s">
        <v>46</v>
      </c>
      <c r="S18" s="362">
        <f t="shared" si="5"/>
        <v>0</v>
      </c>
      <c r="U18" s="361">
        <f t="shared" si="6"/>
        <v>0</v>
      </c>
      <c r="W18" s="363"/>
    </row>
    <row r="19" spans="2:23" x14ac:dyDescent="0.2">
      <c r="B19" s="354">
        <v>14</v>
      </c>
      <c r="C19" s="359" t="s">
        <v>103</v>
      </c>
      <c r="D19" s="354" t="s">
        <v>89</v>
      </c>
      <c r="E19" s="360"/>
      <c r="F19" s="354" t="s">
        <v>46</v>
      </c>
      <c r="G19" s="360"/>
      <c r="H19" s="355" t="s">
        <v>90</v>
      </c>
      <c r="I19" s="360"/>
      <c r="J19" s="355" t="s">
        <v>28</v>
      </c>
      <c r="K19" s="361">
        <f t="shared" si="7"/>
        <v>0</v>
      </c>
      <c r="M19" s="360"/>
      <c r="N19" s="354" t="s">
        <v>46</v>
      </c>
      <c r="O19" s="360"/>
      <c r="Q19" s="362">
        <f t="shared" si="4"/>
        <v>0</v>
      </c>
      <c r="R19" s="354" t="s">
        <v>46</v>
      </c>
      <c r="S19" s="362">
        <f t="shared" si="5"/>
        <v>0</v>
      </c>
      <c r="U19" s="361">
        <f t="shared" si="6"/>
        <v>0</v>
      </c>
      <c r="W19" s="363"/>
    </row>
    <row r="20" spans="2:23" x14ac:dyDescent="0.2">
      <c r="B20" s="354">
        <v>15</v>
      </c>
      <c r="C20" s="359" t="s">
        <v>104</v>
      </c>
      <c r="D20" s="354" t="s">
        <v>89</v>
      </c>
      <c r="E20" s="360"/>
      <c r="F20" s="354" t="s">
        <v>46</v>
      </c>
      <c r="G20" s="360"/>
      <c r="H20" s="355" t="s">
        <v>90</v>
      </c>
      <c r="I20" s="360"/>
      <c r="J20" s="355" t="s">
        <v>28</v>
      </c>
      <c r="K20" s="364">
        <f t="shared" si="7"/>
        <v>0</v>
      </c>
      <c r="M20" s="360"/>
      <c r="N20" s="354" t="s">
        <v>46</v>
      </c>
      <c r="O20" s="360"/>
      <c r="Q20" s="362">
        <f t="shared" si="4"/>
        <v>0</v>
      </c>
      <c r="R20" s="354" t="s">
        <v>46</v>
      </c>
      <c r="S20" s="362">
        <f t="shared" si="5"/>
        <v>0</v>
      </c>
      <c r="U20" s="361">
        <f t="shared" si="6"/>
        <v>0</v>
      </c>
      <c r="W20" s="363"/>
    </row>
    <row r="21" spans="2:23" x14ac:dyDescent="0.2">
      <c r="B21" s="354">
        <v>16</v>
      </c>
      <c r="C21" s="359" t="s">
        <v>105</v>
      </c>
      <c r="D21" s="354" t="s">
        <v>89</v>
      </c>
      <c r="E21" s="360"/>
      <c r="F21" s="354" t="s">
        <v>46</v>
      </c>
      <c r="G21" s="360"/>
      <c r="H21" s="355" t="s">
        <v>90</v>
      </c>
      <c r="I21" s="360"/>
      <c r="J21" s="355" t="s">
        <v>28</v>
      </c>
      <c r="K21" s="361">
        <f t="shared" si="7"/>
        <v>0</v>
      </c>
      <c r="M21" s="360"/>
      <c r="N21" s="354" t="s">
        <v>46</v>
      </c>
      <c r="O21" s="360"/>
      <c r="Q21" s="362">
        <f t="shared" si="4"/>
        <v>0</v>
      </c>
      <c r="R21" s="354" t="s">
        <v>46</v>
      </c>
      <c r="S21" s="362">
        <f t="shared" si="5"/>
        <v>0</v>
      </c>
      <c r="U21" s="361">
        <f t="shared" si="6"/>
        <v>0</v>
      </c>
      <c r="W21" s="363"/>
    </row>
    <row r="22" spans="2:23" x14ac:dyDescent="0.2">
      <c r="B22" s="354">
        <v>17</v>
      </c>
      <c r="C22" s="359" t="s">
        <v>106</v>
      </c>
      <c r="D22" s="354" t="s">
        <v>89</v>
      </c>
      <c r="E22" s="360"/>
      <c r="F22" s="354" t="s">
        <v>46</v>
      </c>
      <c r="G22" s="360"/>
      <c r="H22" s="355" t="s">
        <v>90</v>
      </c>
      <c r="I22" s="360"/>
      <c r="J22" s="355" t="s">
        <v>28</v>
      </c>
      <c r="K22" s="361">
        <f t="shared" si="7"/>
        <v>0</v>
      </c>
      <c r="M22" s="360"/>
      <c r="N22" s="354" t="s">
        <v>46</v>
      </c>
      <c r="O22" s="360"/>
      <c r="Q22" s="362">
        <f t="shared" si="4"/>
        <v>0</v>
      </c>
      <c r="R22" s="354" t="s">
        <v>46</v>
      </c>
      <c r="S22" s="362">
        <f t="shared" si="5"/>
        <v>0</v>
      </c>
      <c r="U22" s="361">
        <f t="shared" si="6"/>
        <v>0</v>
      </c>
      <c r="W22" s="363"/>
    </row>
    <row r="23" spans="2:23" x14ac:dyDescent="0.2">
      <c r="B23" s="354">
        <v>18</v>
      </c>
      <c r="C23" s="359" t="s">
        <v>107</v>
      </c>
      <c r="D23" s="354" t="s">
        <v>89</v>
      </c>
      <c r="E23" s="360"/>
      <c r="F23" s="354" t="s">
        <v>46</v>
      </c>
      <c r="G23" s="360"/>
      <c r="H23" s="355" t="s">
        <v>90</v>
      </c>
      <c r="I23" s="360"/>
      <c r="J23" s="355" t="s">
        <v>28</v>
      </c>
      <c r="K23" s="361">
        <f t="shared" si="7"/>
        <v>0</v>
      </c>
      <c r="M23" s="360"/>
      <c r="N23" s="354" t="s">
        <v>46</v>
      </c>
      <c r="O23" s="360"/>
      <c r="Q23" s="362">
        <f t="shared" si="4"/>
        <v>0</v>
      </c>
      <c r="R23" s="354" t="s">
        <v>46</v>
      </c>
      <c r="S23" s="362">
        <f t="shared" si="5"/>
        <v>0</v>
      </c>
      <c r="U23" s="361">
        <f t="shared" si="6"/>
        <v>0</v>
      </c>
      <c r="W23" s="363"/>
    </row>
    <row r="24" spans="2:23" x14ac:dyDescent="0.2">
      <c r="B24" s="354">
        <v>19</v>
      </c>
      <c r="C24" s="359" t="s">
        <v>108</v>
      </c>
      <c r="D24" s="354" t="s">
        <v>89</v>
      </c>
      <c r="E24" s="360"/>
      <c r="F24" s="354" t="s">
        <v>46</v>
      </c>
      <c r="G24" s="360"/>
      <c r="H24" s="355" t="s">
        <v>90</v>
      </c>
      <c r="I24" s="360"/>
      <c r="J24" s="355" t="s">
        <v>28</v>
      </c>
      <c r="K24" s="361">
        <f t="shared" si="7"/>
        <v>0</v>
      </c>
      <c r="M24" s="360"/>
      <c r="N24" s="354" t="s">
        <v>46</v>
      </c>
      <c r="O24" s="360"/>
      <c r="Q24" s="362">
        <f t="shared" si="4"/>
        <v>0</v>
      </c>
      <c r="R24" s="354" t="s">
        <v>46</v>
      </c>
      <c r="S24" s="362">
        <f t="shared" si="5"/>
        <v>0</v>
      </c>
      <c r="U24" s="361">
        <f t="shared" si="6"/>
        <v>0</v>
      </c>
      <c r="W24" s="363"/>
    </row>
    <row r="25" spans="2:23" x14ac:dyDescent="0.2">
      <c r="B25" s="354">
        <v>20</v>
      </c>
      <c r="C25" s="359" t="s">
        <v>109</v>
      </c>
      <c r="D25" s="354" t="s">
        <v>89</v>
      </c>
      <c r="E25" s="360"/>
      <c r="F25" s="354" t="s">
        <v>46</v>
      </c>
      <c r="G25" s="360"/>
      <c r="H25" s="355" t="s">
        <v>90</v>
      </c>
      <c r="I25" s="360"/>
      <c r="J25" s="355" t="s">
        <v>28</v>
      </c>
      <c r="K25" s="361">
        <f t="shared" si="7"/>
        <v>0</v>
      </c>
      <c r="M25" s="360"/>
      <c r="N25" s="354" t="s">
        <v>46</v>
      </c>
      <c r="O25" s="360"/>
      <c r="Q25" s="362">
        <f t="shared" si="4"/>
        <v>0</v>
      </c>
      <c r="R25" s="354" t="s">
        <v>46</v>
      </c>
      <c r="S25" s="362">
        <f t="shared" si="5"/>
        <v>0</v>
      </c>
      <c r="U25" s="361">
        <f t="shared" si="6"/>
        <v>0</v>
      </c>
      <c r="W25" s="363"/>
    </row>
    <row r="26" spans="2:23" x14ac:dyDescent="0.2">
      <c r="B26" s="354">
        <v>21</v>
      </c>
      <c r="C26" s="359" t="s">
        <v>110</v>
      </c>
      <c r="D26" s="354" t="s">
        <v>89</v>
      </c>
      <c r="E26" s="365"/>
      <c r="F26" s="354" t="s">
        <v>46</v>
      </c>
      <c r="G26" s="365"/>
      <c r="H26" s="355" t="s">
        <v>90</v>
      </c>
      <c r="I26" s="365"/>
      <c r="J26" s="355" t="s">
        <v>28</v>
      </c>
      <c r="K26" s="359">
        <v>1</v>
      </c>
      <c r="M26" s="361"/>
      <c r="N26" s="354" t="s">
        <v>46</v>
      </c>
      <c r="O26" s="361"/>
      <c r="Q26" s="361"/>
      <c r="R26" s="354" t="s">
        <v>46</v>
      </c>
      <c r="S26" s="361"/>
      <c r="U26" s="359">
        <v>1</v>
      </c>
      <c r="W26" s="363"/>
    </row>
    <row r="27" spans="2:23" x14ac:dyDescent="0.2">
      <c r="B27" s="354">
        <v>22</v>
      </c>
      <c r="C27" s="359" t="s">
        <v>111</v>
      </c>
      <c r="D27" s="354" t="s">
        <v>89</v>
      </c>
      <c r="E27" s="365"/>
      <c r="F27" s="354" t="s">
        <v>46</v>
      </c>
      <c r="G27" s="365"/>
      <c r="H27" s="355" t="s">
        <v>90</v>
      </c>
      <c r="I27" s="365"/>
      <c r="J27" s="355" t="s">
        <v>28</v>
      </c>
      <c r="K27" s="359">
        <v>2</v>
      </c>
      <c r="M27" s="361"/>
      <c r="N27" s="354" t="s">
        <v>46</v>
      </c>
      <c r="O27" s="361"/>
      <c r="Q27" s="361"/>
      <c r="R27" s="354" t="s">
        <v>46</v>
      </c>
      <c r="S27" s="361"/>
      <c r="U27" s="359">
        <v>2</v>
      </c>
      <c r="W27" s="363"/>
    </row>
    <row r="28" spans="2:23" x14ac:dyDescent="0.2">
      <c r="B28" s="354">
        <v>23</v>
      </c>
      <c r="C28" s="359" t="s">
        <v>112</v>
      </c>
      <c r="D28" s="354" t="s">
        <v>89</v>
      </c>
      <c r="E28" s="365"/>
      <c r="F28" s="354" t="s">
        <v>46</v>
      </c>
      <c r="G28" s="365"/>
      <c r="H28" s="355" t="s">
        <v>90</v>
      </c>
      <c r="I28" s="365"/>
      <c r="J28" s="355" t="s">
        <v>28</v>
      </c>
      <c r="K28" s="359">
        <v>3</v>
      </c>
      <c r="M28" s="361"/>
      <c r="N28" s="354" t="s">
        <v>46</v>
      </c>
      <c r="O28" s="361"/>
      <c r="Q28" s="361"/>
      <c r="R28" s="354" t="s">
        <v>46</v>
      </c>
      <c r="S28" s="361"/>
      <c r="U28" s="359">
        <v>3</v>
      </c>
      <c r="W28" s="363"/>
    </row>
    <row r="29" spans="2:23" x14ac:dyDescent="0.2">
      <c r="B29" s="354">
        <v>24</v>
      </c>
      <c r="C29" s="359" t="s">
        <v>113</v>
      </c>
      <c r="D29" s="354" t="s">
        <v>89</v>
      </c>
      <c r="E29" s="365"/>
      <c r="F29" s="354" t="s">
        <v>46</v>
      </c>
      <c r="G29" s="365"/>
      <c r="H29" s="355" t="s">
        <v>90</v>
      </c>
      <c r="I29" s="365"/>
      <c r="J29" s="355" t="s">
        <v>28</v>
      </c>
      <c r="K29" s="359">
        <v>4</v>
      </c>
      <c r="M29" s="361"/>
      <c r="N29" s="354" t="s">
        <v>46</v>
      </c>
      <c r="O29" s="361"/>
      <c r="Q29" s="361"/>
      <c r="R29" s="354" t="s">
        <v>46</v>
      </c>
      <c r="S29" s="361"/>
      <c r="U29" s="359">
        <v>4</v>
      </c>
      <c r="W29" s="363"/>
    </row>
    <row r="30" spans="2:23" x14ac:dyDescent="0.2">
      <c r="B30" s="354">
        <v>25</v>
      </c>
      <c r="C30" s="359" t="s">
        <v>114</v>
      </c>
      <c r="D30" s="354" t="s">
        <v>89</v>
      </c>
      <c r="E30" s="365"/>
      <c r="F30" s="354" t="s">
        <v>46</v>
      </c>
      <c r="G30" s="365"/>
      <c r="H30" s="355" t="s">
        <v>90</v>
      </c>
      <c r="I30" s="365"/>
      <c r="J30" s="355" t="s">
        <v>28</v>
      </c>
      <c r="K30" s="359">
        <v>4</v>
      </c>
      <c r="M30" s="361"/>
      <c r="N30" s="354" t="s">
        <v>46</v>
      </c>
      <c r="O30" s="361"/>
      <c r="Q30" s="361"/>
      <c r="R30" s="354" t="s">
        <v>46</v>
      </c>
      <c r="S30" s="361"/>
      <c r="U30" s="359">
        <v>3</v>
      </c>
      <c r="W30" s="363"/>
    </row>
    <row r="31" spans="2:23" x14ac:dyDescent="0.2">
      <c r="B31" s="354">
        <v>26</v>
      </c>
      <c r="C31" s="359" t="s">
        <v>115</v>
      </c>
      <c r="D31" s="354" t="s">
        <v>89</v>
      </c>
      <c r="E31" s="365"/>
      <c r="F31" s="354" t="s">
        <v>46</v>
      </c>
      <c r="G31" s="365"/>
      <c r="H31" s="355" t="s">
        <v>90</v>
      </c>
      <c r="I31" s="365"/>
      <c r="J31" s="355" t="s">
        <v>28</v>
      </c>
      <c r="K31" s="359">
        <v>5</v>
      </c>
      <c r="M31" s="361"/>
      <c r="N31" s="354" t="s">
        <v>46</v>
      </c>
      <c r="O31" s="361"/>
      <c r="Q31" s="361"/>
      <c r="R31" s="354" t="s">
        <v>46</v>
      </c>
      <c r="S31" s="361"/>
      <c r="U31" s="359">
        <v>5</v>
      </c>
      <c r="W31" s="363"/>
    </row>
    <row r="32" spans="2:23" x14ac:dyDescent="0.2">
      <c r="B32" s="354">
        <v>27</v>
      </c>
      <c r="C32" s="359" t="s">
        <v>116</v>
      </c>
      <c r="D32" s="354" t="s">
        <v>89</v>
      </c>
      <c r="E32" s="365"/>
      <c r="F32" s="354" t="s">
        <v>46</v>
      </c>
      <c r="G32" s="365"/>
      <c r="H32" s="355" t="s">
        <v>90</v>
      </c>
      <c r="I32" s="365"/>
      <c r="J32" s="355" t="s">
        <v>28</v>
      </c>
      <c r="K32" s="359">
        <v>0</v>
      </c>
      <c r="M32" s="361"/>
      <c r="N32" s="354" t="s">
        <v>46</v>
      </c>
      <c r="O32" s="361"/>
      <c r="Q32" s="361"/>
      <c r="R32" s="354" t="s">
        <v>46</v>
      </c>
      <c r="S32" s="361"/>
      <c r="U32" s="359">
        <v>0</v>
      </c>
      <c r="W32" s="363" t="s">
        <v>117</v>
      </c>
    </row>
    <row r="33" spans="2:23" x14ac:dyDescent="0.2">
      <c r="B33" s="354">
        <v>28</v>
      </c>
      <c r="C33" s="359" t="s">
        <v>118</v>
      </c>
      <c r="D33" s="354" t="s">
        <v>89</v>
      </c>
      <c r="E33" s="365"/>
      <c r="F33" s="354" t="s">
        <v>46</v>
      </c>
      <c r="G33" s="365"/>
      <c r="H33" s="355" t="s">
        <v>90</v>
      </c>
      <c r="I33" s="365"/>
      <c r="J33" s="355" t="s">
        <v>28</v>
      </c>
      <c r="K33" s="359"/>
      <c r="M33" s="361"/>
      <c r="N33" s="354" t="s">
        <v>46</v>
      </c>
      <c r="O33" s="361"/>
      <c r="Q33" s="361"/>
      <c r="R33" s="354" t="s">
        <v>46</v>
      </c>
      <c r="S33" s="361"/>
      <c r="U33" s="359"/>
      <c r="W33" s="363"/>
    </row>
    <row r="34" spans="2:23" x14ac:dyDescent="0.2">
      <c r="B34" s="354">
        <v>29</v>
      </c>
      <c r="C34" s="359" t="s">
        <v>118</v>
      </c>
      <c r="D34" s="354" t="s">
        <v>89</v>
      </c>
      <c r="E34" s="365"/>
      <c r="F34" s="354" t="s">
        <v>46</v>
      </c>
      <c r="G34" s="365"/>
      <c r="H34" s="355" t="s">
        <v>90</v>
      </c>
      <c r="I34" s="365"/>
      <c r="J34" s="355" t="s">
        <v>28</v>
      </c>
      <c r="K34" s="359"/>
      <c r="M34" s="361"/>
      <c r="N34" s="354" t="s">
        <v>46</v>
      </c>
      <c r="O34" s="361"/>
      <c r="Q34" s="361"/>
      <c r="R34" s="354" t="s">
        <v>46</v>
      </c>
      <c r="S34" s="361"/>
      <c r="U34" s="359"/>
      <c r="W34" s="363"/>
    </row>
    <row r="35" spans="2:23" x14ac:dyDescent="0.2">
      <c r="B35" s="354">
        <v>30</v>
      </c>
      <c r="C35" s="359" t="s">
        <v>118</v>
      </c>
      <c r="D35" s="354" t="s">
        <v>89</v>
      </c>
      <c r="E35" s="365"/>
      <c r="F35" s="354" t="s">
        <v>46</v>
      </c>
      <c r="G35" s="365"/>
      <c r="H35" s="355" t="s">
        <v>90</v>
      </c>
      <c r="I35" s="365"/>
      <c r="J35" s="355" t="s">
        <v>28</v>
      </c>
      <c r="K35" s="359"/>
      <c r="M35" s="361"/>
      <c r="N35" s="354" t="s">
        <v>46</v>
      </c>
      <c r="O35" s="361"/>
      <c r="Q35" s="361"/>
      <c r="R35" s="354" t="s">
        <v>46</v>
      </c>
      <c r="S35" s="361"/>
      <c r="U35" s="359"/>
      <c r="W35" s="363"/>
    </row>
    <row r="36" spans="2:23" x14ac:dyDescent="0.2">
      <c r="C36" s="366"/>
    </row>
    <row r="37" spans="2:23" x14ac:dyDescent="0.2">
      <c r="C37" s="355" t="s">
        <v>119</v>
      </c>
    </row>
    <row r="38" spans="2:23" x14ac:dyDescent="0.2">
      <c r="C38" s="355" t="s">
        <v>120</v>
      </c>
    </row>
    <row r="39" spans="2:23" x14ac:dyDescent="0.2">
      <c r="C39" s="355" t="s">
        <v>121</v>
      </c>
    </row>
    <row r="40" spans="2:23" x14ac:dyDescent="0.2">
      <c r="C40" s="355" t="s">
        <v>122</v>
      </c>
    </row>
    <row r="41" spans="2:23" x14ac:dyDescent="0.2">
      <c r="C41" s="356" t="s">
        <v>123</v>
      </c>
    </row>
    <row r="42" spans="2:23" x14ac:dyDescent="0.2">
      <c r="C42" s="356" t="s">
        <v>124</v>
      </c>
    </row>
  </sheetData>
  <sheetProtection sheet="1" insertRows="0" deleteRows="0"/>
  <mergeCells count="4">
    <mergeCell ref="E4:K4"/>
    <mergeCell ref="M4:O4"/>
    <mergeCell ref="Q4:U4"/>
    <mergeCell ref="W4:W5"/>
  </mergeCells>
  <phoneticPr fontId="4"/>
  <pageMargins left="0.15748031496062992" right="0.15748031496062992" top="0.55118110236220474" bottom="0.35433070866141736" header="0.31496062992125984" footer="0.31496062992125984"/>
  <pageSetup paperSize="9" scale="51" fitToHeight="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FF76E-C99A-486C-82B9-DDC056D28A90}">
  <dimension ref="B1:BU78"/>
  <sheetViews>
    <sheetView showGridLines="0" view="pageBreakPreview" zoomScale="70" zoomScaleNormal="70" zoomScaleSheetLayoutView="70" workbookViewId="0">
      <selection activeCell="B1" sqref="B1"/>
    </sheetView>
  </sheetViews>
  <sheetFormatPr defaultColWidth="4.36328125" defaultRowHeight="20.25" customHeight="1" x14ac:dyDescent="0.2"/>
  <cols>
    <col min="1" max="1" width="1.6328125" style="290" customWidth="1"/>
    <col min="2" max="5" width="5.90625" style="290" customWidth="1"/>
    <col min="6" max="6" width="16.453125" style="290" hidden="1" customWidth="1"/>
    <col min="7" max="58" width="5.6328125" style="290" customWidth="1"/>
    <col min="59" max="16384" width="4.36328125" style="290"/>
  </cols>
  <sheetData>
    <row r="1" spans="2:64" s="263" customFormat="1" ht="20.25" customHeight="1" x14ac:dyDescent="0.2">
      <c r="C1" s="264" t="s">
        <v>125</v>
      </c>
      <c r="D1" s="264"/>
      <c r="E1" s="264"/>
      <c r="F1" s="264"/>
      <c r="G1" s="264"/>
      <c r="H1" s="265" t="s">
        <v>126</v>
      </c>
      <c r="J1" s="265"/>
      <c r="L1" s="264"/>
      <c r="M1" s="264"/>
      <c r="N1" s="264"/>
      <c r="O1" s="264"/>
      <c r="P1" s="264"/>
      <c r="Q1" s="264"/>
      <c r="R1" s="264"/>
      <c r="AM1" s="266"/>
      <c r="AN1" s="267"/>
      <c r="AO1" s="267" t="s">
        <v>23</v>
      </c>
      <c r="AP1" s="1042" t="s">
        <v>24</v>
      </c>
      <c r="AQ1" s="1043"/>
      <c r="AR1" s="1043"/>
      <c r="AS1" s="1043"/>
      <c r="AT1" s="1043"/>
      <c r="AU1" s="1043"/>
      <c r="AV1" s="1043"/>
      <c r="AW1" s="1043"/>
      <c r="AX1" s="1043"/>
      <c r="AY1" s="1043"/>
      <c r="AZ1" s="1043"/>
      <c r="BA1" s="1043"/>
      <c r="BB1" s="1043"/>
      <c r="BC1" s="1043"/>
      <c r="BD1" s="1043"/>
      <c r="BE1" s="1043"/>
      <c r="BF1" s="267" t="s">
        <v>25</v>
      </c>
    </row>
    <row r="2" spans="2:64" s="263" customFormat="1" ht="20.25" customHeight="1" x14ac:dyDescent="0.2">
      <c r="C2" s="264"/>
      <c r="D2" s="264"/>
      <c r="E2" s="264"/>
      <c r="F2" s="264"/>
      <c r="G2" s="264"/>
      <c r="J2" s="265"/>
      <c r="L2" s="264"/>
      <c r="M2" s="264"/>
      <c r="N2" s="264"/>
      <c r="O2" s="264"/>
      <c r="P2" s="264"/>
      <c r="Q2" s="264"/>
      <c r="R2" s="264"/>
      <c r="Y2" s="267" t="s">
        <v>26</v>
      </c>
      <c r="Z2" s="1044">
        <v>7</v>
      </c>
      <c r="AA2" s="1044"/>
      <c r="AB2" s="267" t="s">
        <v>27</v>
      </c>
      <c r="AC2" s="1045">
        <f>IF(Z2=0,"",YEAR(DATE(2018+Z2,1,1)))</f>
        <v>2025</v>
      </c>
      <c r="AD2" s="1045"/>
      <c r="AE2" s="268" t="s">
        <v>28</v>
      </c>
      <c r="AF2" s="268" t="s">
        <v>29</v>
      </c>
      <c r="AG2" s="1044">
        <v>4</v>
      </c>
      <c r="AH2" s="1044"/>
      <c r="AI2" s="268" t="s">
        <v>30</v>
      </c>
      <c r="AM2" s="266"/>
      <c r="AN2" s="267"/>
      <c r="AO2" s="267" t="s">
        <v>31</v>
      </c>
      <c r="AP2" s="1044" t="s">
        <v>127</v>
      </c>
      <c r="AQ2" s="1044"/>
      <c r="AR2" s="1044"/>
      <c r="AS2" s="1044"/>
      <c r="AT2" s="1044"/>
      <c r="AU2" s="1044"/>
      <c r="AV2" s="1044"/>
      <c r="AW2" s="1044"/>
      <c r="AX2" s="1044"/>
      <c r="AY2" s="1044"/>
      <c r="AZ2" s="1044"/>
      <c r="BA2" s="1044"/>
      <c r="BB2" s="1044"/>
      <c r="BC2" s="1044"/>
      <c r="BD2" s="1044"/>
      <c r="BE2" s="1044"/>
      <c r="BF2" s="267" t="s">
        <v>25</v>
      </c>
    </row>
    <row r="3" spans="2:64" s="268" customFormat="1" ht="20.25" customHeight="1" x14ac:dyDescent="0.2">
      <c r="G3" s="265"/>
      <c r="J3" s="265"/>
      <c r="L3" s="267"/>
      <c r="M3" s="267"/>
      <c r="N3" s="267"/>
      <c r="O3" s="267"/>
      <c r="P3" s="267"/>
      <c r="Q3" s="267"/>
      <c r="R3" s="267"/>
      <c r="Z3" s="269"/>
      <c r="AA3" s="269"/>
      <c r="AB3" s="269"/>
      <c r="AC3" s="270"/>
      <c r="AD3" s="269"/>
      <c r="BA3" s="271" t="s">
        <v>32</v>
      </c>
      <c r="BB3" s="1033" t="s">
        <v>33</v>
      </c>
      <c r="BC3" s="1034"/>
      <c r="BD3" s="1034"/>
      <c r="BE3" s="1035"/>
      <c r="BF3" s="267"/>
    </row>
    <row r="4" spans="2:64" s="268" customFormat="1" ht="19" x14ac:dyDescent="0.2">
      <c r="G4" s="265"/>
      <c r="J4" s="265"/>
      <c r="L4" s="267"/>
      <c r="M4" s="267"/>
      <c r="N4" s="267"/>
      <c r="O4" s="267"/>
      <c r="P4" s="267"/>
      <c r="Q4" s="267"/>
      <c r="R4" s="267"/>
      <c r="Z4" s="272"/>
      <c r="AA4" s="272"/>
      <c r="AG4" s="263"/>
      <c r="AH4" s="263"/>
      <c r="AI4" s="263"/>
      <c r="AJ4" s="263"/>
      <c r="AK4" s="263"/>
      <c r="AL4" s="263"/>
      <c r="AM4" s="263"/>
      <c r="AN4" s="263"/>
      <c r="AO4" s="263"/>
      <c r="AP4" s="263"/>
      <c r="AQ4" s="263"/>
      <c r="AR4" s="263"/>
      <c r="AS4" s="263"/>
      <c r="AT4" s="263"/>
      <c r="AU4" s="263"/>
      <c r="AV4" s="263"/>
      <c r="AW4" s="263"/>
      <c r="AX4" s="263"/>
      <c r="AY4" s="263"/>
      <c r="AZ4" s="263"/>
      <c r="BA4" s="271" t="s">
        <v>35</v>
      </c>
      <c r="BB4" s="1033" t="s">
        <v>36</v>
      </c>
      <c r="BC4" s="1034"/>
      <c r="BD4" s="1034"/>
      <c r="BE4" s="1035"/>
      <c r="BF4" s="273"/>
    </row>
    <row r="5" spans="2:64" s="268" customFormat="1" ht="6.75" customHeight="1" x14ac:dyDescent="0.2">
      <c r="C5" s="263"/>
      <c r="D5" s="263"/>
      <c r="E5" s="263"/>
      <c r="F5" s="263"/>
      <c r="G5" s="264"/>
      <c r="H5" s="263"/>
      <c r="I5" s="263"/>
      <c r="J5" s="264"/>
      <c r="K5" s="263"/>
      <c r="L5" s="273"/>
      <c r="M5" s="273"/>
      <c r="N5" s="273"/>
      <c r="O5" s="273"/>
      <c r="P5" s="273"/>
      <c r="Q5" s="273"/>
      <c r="R5" s="273"/>
      <c r="S5" s="263"/>
      <c r="T5" s="263"/>
      <c r="U5" s="263"/>
      <c r="V5" s="263"/>
      <c r="W5" s="263"/>
      <c r="X5" s="263"/>
      <c r="Y5" s="263"/>
      <c r="Z5" s="274"/>
      <c r="AA5" s="274"/>
      <c r="AB5" s="263"/>
      <c r="AC5" s="263"/>
      <c r="AD5" s="263"/>
      <c r="AE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73"/>
      <c r="BF5" s="273"/>
    </row>
    <row r="6" spans="2:64" s="268" customFormat="1" ht="20.25" customHeight="1" x14ac:dyDescent="0.2">
      <c r="C6" s="263"/>
      <c r="D6" s="263"/>
      <c r="E6" s="263"/>
      <c r="F6" s="263"/>
      <c r="G6" s="264"/>
      <c r="H6" s="263"/>
      <c r="I6" s="263"/>
      <c r="J6" s="264"/>
      <c r="K6" s="263"/>
      <c r="L6" s="273"/>
      <c r="M6" s="273"/>
      <c r="N6" s="273"/>
      <c r="O6" s="273"/>
      <c r="P6" s="273"/>
      <c r="Q6" s="273"/>
      <c r="R6" s="273"/>
      <c r="S6" s="263"/>
      <c r="T6" s="263"/>
      <c r="U6" s="263"/>
      <c r="V6" s="263"/>
      <c r="W6" s="263"/>
      <c r="X6" s="263"/>
      <c r="Y6" s="263"/>
      <c r="Z6" s="274"/>
      <c r="AA6" s="274"/>
      <c r="AB6" s="263"/>
      <c r="AC6" s="263"/>
      <c r="AD6" s="263"/>
      <c r="AE6" s="263"/>
      <c r="AG6" s="263"/>
      <c r="AH6" s="263"/>
      <c r="AI6" s="263"/>
      <c r="AJ6" s="263"/>
      <c r="AK6" s="263"/>
      <c r="AL6" s="263" t="s">
        <v>37</v>
      </c>
      <c r="AM6" s="263"/>
      <c r="AN6" s="263"/>
      <c r="AO6" s="263"/>
      <c r="AP6" s="263"/>
      <c r="AQ6" s="263"/>
      <c r="AR6" s="263"/>
      <c r="AS6" s="263"/>
      <c r="AT6" s="275"/>
      <c r="AU6" s="275"/>
      <c r="AV6" s="276"/>
      <c r="AW6" s="263"/>
      <c r="AX6" s="1036">
        <v>40</v>
      </c>
      <c r="AY6" s="1037"/>
      <c r="AZ6" s="276" t="s">
        <v>38</v>
      </c>
      <c r="BA6" s="263"/>
      <c r="BB6" s="1036">
        <v>160</v>
      </c>
      <c r="BC6" s="1037"/>
      <c r="BD6" s="276" t="s">
        <v>39</v>
      </c>
      <c r="BE6" s="263"/>
      <c r="BF6" s="273"/>
    </row>
    <row r="7" spans="2:64" s="268" customFormat="1" ht="6.75" customHeight="1" x14ac:dyDescent="0.2">
      <c r="C7" s="263"/>
      <c r="D7" s="263"/>
      <c r="E7" s="263"/>
      <c r="F7" s="263"/>
      <c r="G7" s="264"/>
      <c r="H7" s="263"/>
      <c r="I7" s="263"/>
      <c r="J7" s="264"/>
      <c r="K7" s="263"/>
      <c r="L7" s="273"/>
      <c r="M7" s="273"/>
      <c r="N7" s="273"/>
      <c r="O7" s="273"/>
      <c r="P7" s="273"/>
      <c r="Q7" s="273"/>
      <c r="R7" s="273"/>
      <c r="S7" s="263"/>
      <c r="T7" s="263"/>
      <c r="U7" s="263"/>
      <c r="V7" s="263"/>
      <c r="W7" s="263"/>
      <c r="X7" s="263"/>
      <c r="Y7" s="263"/>
      <c r="Z7" s="274"/>
      <c r="AA7" s="274"/>
      <c r="AB7" s="263"/>
      <c r="AC7" s="263"/>
      <c r="AD7" s="263"/>
      <c r="AE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3"/>
      <c r="BD7" s="263"/>
      <c r="BE7" s="273"/>
      <c r="BF7" s="273"/>
    </row>
    <row r="8" spans="2:64" s="268" customFormat="1" ht="20.25" customHeight="1" x14ac:dyDescent="0.2">
      <c r="B8" s="277"/>
      <c r="C8" s="277"/>
      <c r="D8" s="277"/>
      <c r="E8" s="277"/>
      <c r="F8" s="277"/>
      <c r="G8" s="278"/>
      <c r="H8" s="278"/>
      <c r="I8" s="278"/>
      <c r="J8" s="277"/>
      <c r="K8" s="277"/>
      <c r="L8" s="278"/>
      <c r="M8" s="278"/>
      <c r="N8" s="278"/>
      <c r="O8" s="277"/>
      <c r="P8" s="278"/>
      <c r="Q8" s="278"/>
      <c r="R8" s="278"/>
      <c r="S8" s="279"/>
      <c r="T8" s="280"/>
      <c r="U8" s="280"/>
      <c r="V8" s="281"/>
      <c r="Z8" s="274"/>
      <c r="AA8" s="282"/>
      <c r="AB8" s="264"/>
      <c r="AC8" s="274"/>
      <c r="AD8" s="274"/>
      <c r="AE8" s="274"/>
      <c r="AF8" s="272"/>
      <c r="AG8" s="283"/>
      <c r="AH8" s="283"/>
      <c r="AI8" s="283"/>
      <c r="AJ8" s="263"/>
      <c r="AK8" s="273"/>
      <c r="AL8" s="282"/>
      <c r="AM8" s="282"/>
      <c r="AN8" s="264"/>
      <c r="AO8" s="275"/>
      <c r="AP8" s="275"/>
      <c r="AQ8" s="275"/>
      <c r="AR8" s="284"/>
      <c r="AS8" s="284"/>
      <c r="AT8" s="263"/>
      <c r="AU8" s="275"/>
      <c r="AV8" s="275"/>
      <c r="AW8" s="277"/>
      <c r="AX8" s="263"/>
      <c r="AY8" s="263" t="s">
        <v>40</v>
      </c>
      <c r="AZ8" s="263"/>
      <c r="BA8" s="263"/>
      <c r="BB8" s="1038">
        <f>DAY(EOMONTH(DATE(AC2,AG2,1),0))</f>
        <v>30</v>
      </c>
      <c r="BC8" s="1039"/>
      <c r="BD8" s="263" t="s">
        <v>41</v>
      </c>
      <c r="BE8" s="263"/>
      <c r="BF8" s="263"/>
      <c r="BJ8" s="267"/>
      <c r="BK8" s="267"/>
      <c r="BL8" s="267"/>
    </row>
    <row r="9" spans="2:64" s="268" customFormat="1" ht="6" customHeight="1" x14ac:dyDescent="0.2">
      <c r="B9" s="275"/>
      <c r="C9" s="275"/>
      <c r="D9" s="275"/>
      <c r="E9" s="275"/>
      <c r="F9" s="275"/>
      <c r="G9" s="277"/>
      <c r="H9" s="278"/>
      <c r="I9" s="275"/>
      <c r="J9" s="275"/>
      <c r="K9" s="275"/>
      <c r="L9" s="277"/>
      <c r="M9" s="278"/>
      <c r="N9" s="275"/>
      <c r="O9" s="275"/>
      <c r="P9" s="277"/>
      <c r="Q9" s="275"/>
      <c r="R9" s="275"/>
      <c r="S9" s="275"/>
      <c r="T9" s="275"/>
      <c r="U9" s="275"/>
      <c r="V9" s="275"/>
      <c r="Z9" s="263"/>
      <c r="AA9" s="263"/>
      <c r="AB9" s="263"/>
      <c r="AC9" s="263"/>
      <c r="AD9" s="263"/>
      <c r="AE9" s="263"/>
      <c r="AG9" s="274"/>
      <c r="AH9" s="263"/>
      <c r="AI9" s="263"/>
      <c r="AJ9" s="283"/>
      <c r="AK9" s="263"/>
      <c r="AL9" s="263"/>
      <c r="AM9" s="263"/>
      <c r="AN9" s="263"/>
      <c r="AO9" s="263"/>
      <c r="AP9" s="263"/>
      <c r="AQ9" s="274"/>
      <c r="AR9" s="274"/>
      <c r="AS9" s="274"/>
      <c r="AT9" s="263"/>
      <c r="AU9" s="263"/>
      <c r="AV9" s="263"/>
      <c r="AW9" s="263"/>
      <c r="AX9" s="263"/>
      <c r="AY9" s="263"/>
      <c r="AZ9" s="263"/>
      <c r="BA9" s="263"/>
      <c r="BB9" s="263"/>
      <c r="BC9" s="263"/>
      <c r="BD9" s="263"/>
      <c r="BE9" s="263"/>
      <c r="BF9" s="263"/>
      <c r="BJ9" s="267"/>
      <c r="BK9" s="267"/>
      <c r="BL9" s="267"/>
    </row>
    <row r="10" spans="2:64" s="268" customFormat="1" ht="19" x14ac:dyDescent="0.25">
      <c r="B10" s="277"/>
      <c r="C10" s="277"/>
      <c r="D10" s="277"/>
      <c r="E10" s="277"/>
      <c r="F10" s="277"/>
      <c r="G10" s="278"/>
      <c r="H10" s="278"/>
      <c r="I10" s="278"/>
      <c r="J10" s="277"/>
      <c r="K10" s="277"/>
      <c r="L10" s="278"/>
      <c r="M10" s="278"/>
      <c r="N10" s="278"/>
      <c r="O10" s="277"/>
      <c r="P10" s="278"/>
      <c r="Q10" s="278"/>
      <c r="R10" s="278"/>
      <c r="S10" s="279"/>
      <c r="T10" s="280"/>
      <c r="U10" s="280"/>
      <c r="V10" s="281"/>
      <c r="Z10" s="274"/>
      <c r="AA10" s="282"/>
      <c r="AB10" s="264"/>
      <c r="AC10" s="274"/>
      <c r="AD10" s="274"/>
      <c r="AE10" s="274"/>
      <c r="AG10" s="283"/>
      <c r="AH10" s="283"/>
      <c r="AI10" s="283"/>
      <c r="AJ10" s="263"/>
      <c r="AK10" s="273"/>
      <c r="AL10" s="282"/>
      <c r="AM10" s="263"/>
      <c r="AN10" s="263"/>
      <c r="AO10" s="285"/>
      <c r="AP10" s="285"/>
      <c r="AQ10" s="285"/>
      <c r="AR10" s="276"/>
      <c r="AS10" s="274"/>
      <c r="AT10" s="274"/>
      <c r="AU10" s="274"/>
      <c r="AV10" s="263"/>
      <c r="AW10" s="263"/>
      <c r="AX10" s="286"/>
      <c r="AY10" s="286"/>
      <c r="AZ10" s="273" t="s">
        <v>42</v>
      </c>
      <c r="BA10" s="263"/>
      <c r="BB10" s="1036">
        <v>1</v>
      </c>
      <c r="BC10" s="1040"/>
      <c r="BD10" s="1037"/>
      <c r="BE10" s="287" t="s">
        <v>43</v>
      </c>
      <c r="BF10" s="263"/>
      <c r="BJ10" s="267"/>
      <c r="BK10" s="267"/>
      <c r="BL10" s="267"/>
    </row>
    <row r="11" spans="2:64" s="268" customFormat="1" ht="6" customHeight="1" x14ac:dyDescent="0.25">
      <c r="B11" s="275"/>
      <c r="C11" s="275"/>
      <c r="D11" s="275"/>
      <c r="E11" s="275"/>
      <c r="F11" s="269"/>
      <c r="G11" s="275"/>
      <c r="H11" s="275"/>
      <c r="I11" s="275"/>
      <c r="J11" s="275"/>
      <c r="K11" s="277"/>
      <c r="L11" s="278"/>
      <c r="M11" s="275"/>
      <c r="N11" s="275"/>
      <c r="O11" s="277"/>
      <c r="P11" s="275"/>
      <c r="Q11" s="275"/>
      <c r="R11" s="275"/>
      <c r="S11" s="275"/>
      <c r="T11" s="275"/>
      <c r="U11" s="275"/>
      <c r="V11" s="269"/>
      <c r="Z11" s="263"/>
      <c r="AA11" s="263"/>
      <c r="AB11" s="263"/>
      <c r="AC11" s="263"/>
      <c r="AD11" s="263"/>
      <c r="AE11" s="263"/>
      <c r="AG11" s="274"/>
      <c r="AH11" s="283"/>
      <c r="AI11" s="263"/>
      <c r="AJ11" s="283"/>
      <c r="AK11" s="263"/>
      <c r="AL11" s="263"/>
      <c r="AM11" s="263"/>
      <c r="AN11" s="263"/>
      <c r="AO11" s="275"/>
      <c r="AP11" s="275"/>
      <c r="AQ11" s="277"/>
      <c r="AR11" s="288"/>
      <c r="AS11" s="274"/>
      <c r="AT11" s="274"/>
      <c r="AU11" s="274"/>
      <c r="AV11" s="263"/>
      <c r="AW11" s="263"/>
      <c r="AX11" s="286"/>
      <c r="AY11" s="286"/>
      <c r="AZ11" s="263"/>
      <c r="BA11" s="263"/>
      <c r="BB11" s="274"/>
      <c r="BC11" s="274"/>
      <c r="BD11" s="274"/>
      <c r="BE11" s="287"/>
      <c r="BF11" s="263"/>
      <c r="BJ11" s="267"/>
      <c r="BK11" s="267"/>
      <c r="BL11" s="267"/>
    </row>
    <row r="12" spans="2:64" s="268" customFormat="1" ht="20.25" customHeight="1" x14ac:dyDescent="0.25">
      <c r="B12" s="289"/>
      <c r="C12" s="289"/>
      <c r="D12" s="289"/>
      <c r="E12" s="289"/>
      <c r="F12" s="289"/>
      <c r="G12" s="289"/>
      <c r="H12" s="289"/>
      <c r="I12" s="289"/>
      <c r="J12" s="289"/>
      <c r="K12" s="289"/>
      <c r="L12" s="289"/>
      <c r="M12" s="289"/>
      <c r="N12" s="289"/>
      <c r="O12" s="289"/>
      <c r="P12" s="289"/>
      <c r="Q12" s="289"/>
      <c r="R12" s="289"/>
      <c r="S12" s="289"/>
      <c r="T12" s="289"/>
      <c r="U12" s="289"/>
      <c r="V12" s="289"/>
      <c r="Z12" s="277"/>
      <c r="AA12" s="290"/>
      <c r="AB12" s="290"/>
      <c r="AC12" s="277"/>
      <c r="AD12" s="274"/>
      <c r="AE12" s="274"/>
      <c r="AF12" s="272"/>
      <c r="AG12" s="264"/>
      <c r="AH12" s="283"/>
      <c r="AI12" s="263"/>
      <c r="AJ12" s="283"/>
      <c r="AK12" s="263"/>
      <c r="AL12" s="263"/>
      <c r="AM12" s="263"/>
      <c r="AN12" s="263"/>
      <c r="AO12" s="1041"/>
      <c r="AP12" s="1041"/>
      <c r="AQ12" s="1041"/>
      <c r="AR12" s="276"/>
      <c r="AS12" s="274"/>
      <c r="AT12" s="274"/>
      <c r="AU12" s="274"/>
      <c r="AV12" s="263"/>
      <c r="AW12" s="263"/>
      <c r="AX12" s="286"/>
      <c r="AY12" s="286"/>
      <c r="AZ12" s="263"/>
      <c r="BA12" s="263"/>
      <c r="BB12" s="1036">
        <v>1</v>
      </c>
      <c r="BC12" s="1040"/>
      <c r="BD12" s="1037"/>
      <c r="BE12" s="291" t="s">
        <v>44</v>
      </c>
      <c r="BF12" s="263"/>
      <c r="BJ12" s="267"/>
      <c r="BK12" s="267"/>
      <c r="BL12" s="267"/>
    </row>
    <row r="13" spans="2:64" s="268" customFormat="1" ht="6.75" customHeight="1" x14ac:dyDescent="0.25">
      <c r="B13" s="289"/>
      <c r="C13" s="289"/>
      <c r="D13" s="289"/>
      <c r="E13" s="289"/>
      <c r="F13" s="289"/>
      <c r="G13" s="289"/>
      <c r="H13" s="289"/>
      <c r="I13" s="289"/>
      <c r="J13" s="289"/>
      <c r="K13" s="289"/>
      <c r="L13" s="289"/>
      <c r="M13" s="289"/>
      <c r="N13" s="289"/>
      <c r="O13" s="289"/>
      <c r="P13" s="289"/>
      <c r="Q13" s="289"/>
      <c r="R13" s="289"/>
      <c r="S13" s="289"/>
      <c r="T13" s="289"/>
      <c r="U13" s="289"/>
      <c r="V13" s="289"/>
      <c r="Z13" s="278"/>
      <c r="AA13" s="292"/>
      <c r="AB13" s="292"/>
      <c r="AC13" s="278"/>
      <c r="AD13" s="283"/>
      <c r="AE13" s="283"/>
      <c r="AG13" s="263"/>
      <c r="AH13" s="263"/>
      <c r="AI13" s="263"/>
      <c r="AJ13" s="263"/>
      <c r="AK13" s="263"/>
      <c r="AL13" s="263"/>
      <c r="AM13" s="263"/>
      <c r="AN13" s="263"/>
      <c r="AO13" s="275"/>
      <c r="AP13" s="275"/>
      <c r="AQ13" s="275"/>
      <c r="AR13" s="263"/>
      <c r="AS13" s="274"/>
      <c r="AT13" s="274"/>
      <c r="AU13" s="274"/>
      <c r="AV13" s="263"/>
      <c r="AW13" s="263"/>
      <c r="AX13" s="286"/>
      <c r="AY13" s="286"/>
      <c r="AZ13" s="263"/>
      <c r="BA13" s="263"/>
      <c r="BB13" s="274"/>
      <c r="BC13" s="274"/>
      <c r="BD13" s="274"/>
      <c r="BE13" s="287"/>
      <c r="BF13" s="263"/>
      <c r="BJ13" s="267"/>
      <c r="BK13" s="267"/>
      <c r="BL13" s="267"/>
    </row>
    <row r="14" spans="2:64" s="268" customFormat="1" ht="19" x14ac:dyDescent="0.2">
      <c r="B14" s="289"/>
      <c r="C14" s="289"/>
      <c r="D14" s="289"/>
      <c r="E14" s="289"/>
      <c r="F14" s="289"/>
      <c r="G14" s="289"/>
      <c r="H14" s="289"/>
      <c r="I14" s="289"/>
      <c r="J14" s="289"/>
      <c r="K14" s="289"/>
      <c r="L14" s="289"/>
      <c r="M14" s="289"/>
      <c r="N14" s="289"/>
      <c r="O14" s="289"/>
      <c r="P14" s="289"/>
      <c r="Q14" s="289"/>
      <c r="R14" s="289"/>
      <c r="S14" s="289"/>
      <c r="T14" s="289"/>
      <c r="U14" s="289"/>
      <c r="V14" s="289"/>
      <c r="Z14" s="277"/>
      <c r="AA14" s="290"/>
      <c r="AB14" s="290"/>
      <c r="AC14" s="277"/>
      <c r="AD14" s="274"/>
      <c r="AE14" s="274"/>
      <c r="AG14" s="263"/>
      <c r="AH14" s="263"/>
      <c r="AI14" s="263"/>
      <c r="AJ14" s="263"/>
      <c r="AK14" s="263"/>
      <c r="AL14" s="263"/>
      <c r="AM14" s="263"/>
      <c r="AN14" s="263"/>
      <c r="AO14" s="275"/>
      <c r="AP14" s="275"/>
      <c r="AQ14" s="275"/>
      <c r="AR14" s="263"/>
      <c r="AS14" s="274"/>
      <c r="AT14" s="273" t="s">
        <v>45</v>
      </c>
      <c r="AU14" s="995">
        <v>0.39583333333333331</v>
      </c>
      <c r="AV14" s="996"/>
      <c r="AW14" s="997"/>
      <c r="AX14" s="274" t="s">
        <v>46</v>
      </c>
      <c r="AY14" s="995">
        <v>0.6875</v>
      </c>
      <c r="AZ14" s="996"/>
      <c r="BA14" s="997"/>
      <c r="BB14" s="273" t="s">
        <v>47</v>
      </c>
      <c r="BC14" s="998">
        <f>(AY14-AU14)*24</f>
        <v>7</v>
      </c>
      <c r="BD14" s="999"/>
      <c r="BE14" s="264" t="s">
        <v>48</v>
      </c>
      <c r="BF14" s="274"/>
      <c r="BJ14" s="267"/>
      <c r="BK14" s="267"/>
      <c r="BL14" s="267"/>
    </row>
    <row r="15" spans="2:64" s="268" customFormat="1" ht="6.75" customHeight="1" x14ac:dyDescent="0.2">
      <c r="C15" s="284"/>
      <c r="D15" s="284"/>
      <c r="E15" s="284"/>
      <c r="F15" s="284"/>
      <c r="G15" s="263"/>
      <c r="H15" s="263"/>
      <c r="I15" s="273"/>
      <c r="J15" s="274"/>
      <c r="K15" s="283"/>
      <c r="L15" s="263"/>
      <c r="M15" s="263"/>
      <c r="N15" s="274"/>
      <c r="O15" s="263"/>
      <c r="P15" s="263"/>
      <c r="Q15" s="283"/>
      <c r="R15" s="263"/>
      <c r="S15" s="263"/>
      <c r="T15" s="263"/>
      <c r="U15" s="263"/>
      <c r="V15" s="263"/>
      <c r="W15" s="273"/>
      <c r="X15" s="274"/>
      <c r="Y15" s="274"/>
      <c r="Z15" s="264"/>
      <c r="AA15" s="274"/>
      <c r="AB15" s="273"/>
      <c r="AC15" s="274"/>
      <c r="AD15" s="283"/>
      <c r="AE15" s="263"/>
      <c r="AG15" s="272"/>
      <c r="AH15" s="293"/>
      <c r="AJ15" s="293"/>
      <c r="AQ15" s="272"/>
      <c r="AR15" s="272"/>
      <c r="AS15" s="272"/>
      <c r="AT15" s="272"/>
      <c r="AU15" s="272"/>
      <c r="AX15" s="294"/>
      <c r="AY15" s="294"/>
      <c r="BB15" s="272"/>
      <c r="BC15" s="272"/>
      <c r="BD15" s="272"/>
      <c r="BE15" s="295"/>
      <c r="BJ15" s="267"/>
      <c r="BK15" s="267"/>
      <c r="BL15" s="267"/>
    </row>
    <row r="16" spans="2:64" ht="8.5" customHeight="1" thickBot="1" x14ac:dyDescent="0.25">
      <c r="C16" s="292"/>
      <c r="D16" s="292"/>
      <c r="E16" s="292"/>
      <c r="F16" s="292"/>
      <c r="G16" s="292"/>
      <c r="X16" s="292"/>
      <c r="AN16" s="292"/>
      <c r="BE16" s="296"/>
      <c r="BF16" s="296"/>
      <c r="BG16" s="296"/>
    </row>
    <row r="17" spans="2:58" ht="20.25" customHeight="1" x14ac:dyDescent="0.2">
      <c r="B17" s="1000" t="s">
        <v>49</v>
      </c>
      <c r="C17" s="1003" t="s">
        <v>50</v>
      </c>
      <c r="D17" s="1004"/>
      <c r="E17" s="1005"/>
      <c r="F17" s="297"/>
      <c r="G17" s="1012" t="s">
        <v>51</v>
      </c>
      <c r="H17" s="1015" t="s">
        <v>52</v>
      </c>
      <c r="I17" s="1004"/>
      <c r="J17" s="1004"/>
      <c r="K17" s="1005"/>
      <c r="L17" s="1015" t="s">
        <v>53</v>
      </c>
      <c r="M17" s="1004"/>
      <c r="N17" s="1004"/>
      <c r="O17" s="1018"/>
      <c r="P17" s="1021"/>
      <c r="Q17" s="1022"/>
      <c r="R17" s="1023"/>
      <c r="S17" s="1030" t="s">
        <v>54</v>
      </c>
      <c r="T17" s="1031"/>
      <c r="U17" s="1031"/>
      <c r="V17" s="1031"/>
      <c r="W17" s="1031"/>
      <c r="X17" s="1031"/>
      <c r="Y17" s="1031"/>
      <c r="Z17" s="1031"/>
      <c r="AA17" s="1031"/>
      <c r="AB17" s="1031"/>
      <c r="AC17" s="1031"/>
      <c r="AD17" s="1031"/>
      <c r="AE17" s="1031"/>
      <c r="AF17" s="1031"/>
      <c r="AG17" s="1031"/>
      <c r="AH17" s="1031"/>
      <c r="AI17" s="1031"/>
      <c r="AJ17" s="1031"/>
      <c r="AK17" s="1031"/>
      <c r="AL17" s="1031"/>
      <c r="AM17" s="1031"/>
      <c r="AN17" s="1031"/>
      <c r="AO17" s="1031"/>
      <c r="AP17" s="1031"/>
      <c r="AQ17" s="1031"/>
      <c r="AR17" s="1031"/>
      <c r="AS17" s="1031"/>
      <c r="AT17" s="1031"/>
      <c r="AU17" s="1031"/>
      <c r="AV17" s="1031"/>
      <c r="AW17" s="1032"/>
      <c r="AX17" s="963" t="str">
        <f>IF(BB3="４週","(11) 1～4週目の勤務時間数合計","(11) 1か月の勤務時間数   合計")</f>
        <v>(11) 1～4週目の勤務時間数合計</v>
      </c>
      <c r="AY17" s="964"/>
      <c r="AZ17" s="969" t="s">
        <v>55</v>
      </c>
      <c r="BA17" s="970"/>
      <c r="BB17" s="975" t="s">
        <v>56</v>
      </c>
      <c r="BC17" s="848"/>
      <c r="BD17" s="848"/>
      <c r="BE17" s="848"/>
      <c r="BF17" s="976"/>
    </row>
    <row r="18" spans="2:58" ht="20.25" customHeight="1" x14ac:dyDescent="0.2">
      <c r="B18" s="1001"/>
      <c r="C18" s="1006"/>
      <c r="D18" s="1007"/>
      <c r="E18" s="1008"/>
      <c r="F18" s="298"/>
      <c r="G18" s="1013"/>
      <c r="H18" s="1016"/>
      <c r="I18" s="1007"/>
      <c r="J18" s="1007"/>
      <c r="K18" s="1008"/>
      <c r="L18" s="1016"/>
      <c r="M18" s="1007"/>
      <c r="N18" s="1007"/>
      <c r="O18" s="1019"/>
      <c r="P18" s="1024"/>
      <c r="Q18" s="1025"/>
      <c r="R18" s="1026"/>
      <c r="S18" s="982" t="s">
        <v>57</v>
      </c>
      <c r="T18" s="983"/>
      <c r="U18" s="983"/>
      <c r="V18" s="983"/>
      <c r="W18" s="983"/>
      <c r="X18" s="983"/>
      <c r="Y18" s="984"/>
      <c r="Z18" s="982" t="s">
        <v>58</v>
      </c>
      <c r="AA18" s="983"/>
      <c r="AB18" s="983"/>
      <c r="AC18" s="983"/>
      <c r="AD18" s="983"/>
      <c r="AE18" s="983"/>
      <c r="AF18" s="984"/>
      <c r="AG18" s="982" t="s">
        <v>59</v>
      </c>
      <c r="AH18" s="983"/>
      <c r="AI18" s="983"/>
      <c r="AJ18" s="983"/>
      <c r="AK18" s="983"/>
      <c r="AL18" s="983"/>
      <c r="AM18" s="984"/>
      <c r="AN18" s="982" t="s">
        <v>60</v>
      </c>
      <c r="AO18" s="983"/>
      <c r="AP18" s="983"/>
      <c r="AQ18" s="983"/>
      <c r="AR18" s="983"/>
      <c r="AS18" s="983"/>
      <c r="AT18" s="984"/>
      <c r="AU18" s="985" t="s">
        <v>61</v>
      </c>
      <c r="AV18" s="986"/>
      <c r="AW18" s="987"/>
      <c r="AX18" s="965"/>
      <c r="AY18" s="966"/>
      <c r="AZ18" s="971"/>
      <c r="BA18" s="972"/>
      <c r="BB18" s="977"/>
      <c r="BC18" s="850"/>
      <c r="BD18" s="850"/>
      <c r="BE18" s="850"/>
      <c r="BF18" s="978"/>
    </row>
    <row r="19" spans="2:58" ht="20.25" customHeight="1" x14ac:dyDescent="0.2">
      <c r="B19" s="1001"/>
      <c r="C19" s="1006"/>
      <c r="D19" s="1007"/>
      <c r="E19" s="1008"/>
      <c r="F19" s="298"/>
      <c r="G19" s="1013"/>
      <c r="H19" s="1016"/>
      <c r="I19" s="1007"/>
      <c r="J19" s="1007"/>
      <c r="K19" s="1008"/>
      <c r="L19" s="1016"/>
      <c r="M19" s="1007"/>
      <c r="N19" s="1007"/>
      <c r="O19" s="1019"/>
      <c r="P19" s="1024"/>
      <c r="Q19" s="1025"/>
      <c r="R19" s="1026"/>
      <c r="S19" s="299">
        <v>1</v>
      </c>
      <c r="T19" s="300">
        <v>2</v>
      </c>
      <c r="U19" s="300">
        <v>3</v>
      </c>
      <c r="V19" s="300">
        <v>4</v>
      </c>
      <c r="W19" s="300">
        <v>5</v>
      </c>
      <c r="X19" s="300">
        <v>6</v>
      </c>
      <c r="Y19" s="301">
        <v>7</v>
      </c>
      <c r="Z19" s="299">
        <v>8</v>
      </c>
      <c r="AA19" s="300">
        <v>9</v>
      </c>
      <c r="AB19" s="300">
        <v>10</v>
      </c>
      <c r="AC19" s="300">
        <v>11</v>
      </c>
      <c r="AD19" s="300">
        <v>12</v>
      </c>
      <c r="AE19" s="300">
        <v>13</v>
      </c>
      <c r="AF19" s="301">
        <v>14</v>
      </c>
      <c r="AG19" s="302">
        <v>15</v>
      </c>
      <c r="AH19" s="300">
        <v>16</v>
      </c>
      <c r="AI19" s="300">
        <v>17</v>
      </c>
      <c r="AJ19" s="300">
        <v>18</v>
      </c>
      <c r="AK19" s="300">
        <v>19</v>
      </c>
      <c r="AL19" s="300">
        <v>20</v>
      </c>
      <c r="AM19" s="301">
        <v>21</v>
      </c>
      <c r="AN19" s="299">
        <v>22</v>
      </c>
      <c r="AO19" s="300">
        <v>23</v>
      </c>
      <c r="AP19" s="300">
        <v>24</v>
      </c>
      <c r="AQ19" s="300">
        <v>25</v>
      </c>
      <c r="AR19" s="300">
        <v>26</v>
      </c>
      <c r="AS19" s="300">
        <v>27</v>
      </c>
      <c r="AT19" s="301">
        <v>28</v>
      </c>
      <c r="AU19" s="299" t="str">
        <f>IF($BB$3="暦月",IF(DAY(DATE($AC$2,$AG$2,29))=29,29,""),"")</f>
        <v/>
      </c>
      <c r="AV19" s="300" t="str">
        <f>IF($BB$3="暦月",IF(DAY(DATE($AC$2,$AG$2,30))=30,30,""),"")</f>
        <v/>
      </c>
      <c r="AW19" s="301" t="str">
        <f>IF($BB$3="暦月",IF(DAY(DATE($AC$2,$AG$2,31))=31,31,""),"")</f>
        <v/>
      </c>
      <c r="AX19" s="965"/>
      <c r="AY19" s="966"/>
      <c r="AZ19" s="971"/>
      <c r="BA19" s="972"/>
      <c r="BB19" s="977"/>
      <c r="BC19" s="850"/>
      <c r="BD19" s="850"/>
      <c r="BE19" s="850"/>
      <c r="BF19" s="978"/>
    </row>
    <row r="20" spans="2:58" ht="20.25" hidden="1" customHeight="1" x14ac:dyDescent="0.2">
      <c r="B20" s="1001"/>
      <c r="C20" s="1006"/>
      <c r="D20" s="1007"/>
      <c r="E20" s="1008"/>
      <c r="F20" s="298"/>
      <c r="G20" s="1013"/>
      <c r="H20" s="1016"/>
      <c r="I20" s="1007"/>
      <c r="J20" s="1007"/>
      <c r="K20" s="1008"/>
      <c r="L20" s="1016"/>
      <c r="M20" s="1007"/>
      <c r="N20" s="1007"/>
      <c r="O20" s="1019"/>
      <c r="P20" s="1024"/>
      <c r="Q20" s="1025"/>
      <c r="R20" s="1026"/>
      <c r="S20" s="299">
        <f>WEEKDAY(DATE($AC$2,$AG$2,1))</f>
        <v>3</v>
      </c>
      <c r="T20" s="300">
        <f>WEEKDAY(DATE($AC$2,$AG$2,2))</f>
        <v>4</v>
      </c>
      <c r="U20" s="300">
        <f>WEEKDAY(DATE($AC$2,$AG$2,3))</f>
        <v>5</v>
      </c>
      <c r="V20" s="300">
        <f>WEEKDAY(DATE($AC$2,$AG$2,4))</f>
        <v>6</v>
      </c>
      <c r="W20" s="300">
        <f>WEEKDAY(DATE($AC$2,$AG$2,5))</f>
        <v>7</v>
      </c>
      <c r="X20" s="300">
        <f>WEEKDAY(DATE($AC$2,$AG$2,6))</f>
        <v>1</v>
      </c>
      <c r="Y20" s="301">
        <f>WEEKDAY(DATE($AC$2,$AG$2,7))</f>
        <v>2</v>
      </c>
      <c r="Z20" s="299">
        <f>WEEKDAY(DATE($AC$2,$AG$2,8))</f>
        <v>3</v>
      </c>
      <c r="AA20" s="300">
        <f>WEEKDAY(DATE($AC$2,$AG$2,9))</f>
        <v>4</v>
      </c>
      <c r="AB20" s="300">
        <f>WEEKDAY(DATE($AC$2,$AG$2,10))</f>
        <v>5</v>
      </c>
      <c r="AC20" s="300">
        <f>WEEKDAY(DATE($AC$2,$AG$2,11))</f>
        <v>6</v>
      </c>
      <c r="AD20" s="300">
        <f>WEEKDAY(DATE($AC$2,$AG$2,12))</f>
        <v>7</v>
      </c>
      <c r="AE20" s="300">
        <f>WEEKDAY(DATE($AC$2,$AG$2,13))</f>
        <v>1</v>
      </c>
      <c r="AF20" s="301">
        <f>WEEKDAY(DATE($AC$2,$AG$2,14))</f>
        <v>2</v>
      </c>
      <c r="AG20" s="299">
        <f>WEEKDAY(DATE($AC$2,$AG$2,15))</f>
        <v>3</v>
      </c>
      <c r="AH20" s="300">
        <f>WEEKDAY(DATE($AC$2,$AG$2,16))</f>
        <v>4</v>
      </c>
      <c r="AI20" s="300">
        <f>WEEKDAY(DATE($AC$2,$AG$2,17))</f>
        <v>5</v>
      </c>
      <c r="AJ20" s="300">
        <f>WEEKDAY(DATE($AC$2,$AG$2,18))</f>
        <v>6</v>
      </c>
      <c r="AK20" s="300">
        <f>WEEKDAY(DATE($AC$2,$AG$2,19))</f>
        <v>7</v>
      </c>
      <c r="AL20" s="300">
        <f>WEEKDAY(DATE($AC$2,$AG$2,20))</f>
        <v>1</v>
      </c>
      <c r="AM20" s="301">
        <f>WEEKDAY(DATE($AC$2,$AG$2,21))</f>
        <v>2</v>
      </c>
      <c r="AN20" s="299">
        <f>WEEKDAY(DATE($AC$2,$AG$2,22))</f>
        <v>3</v>
      </c>
      <c r="AO20" s="300">
        <f>WEEKDAY(DATE($AC$2,$AG$2,23))</f>
        <v>4</v>
      </c>
      <c r="AP20" s="300">
        <f>WEEKDAY(DATE($AC$2,$AG$2,24))</f>
        <v>5</v>
      </c>
      <c r="AQ20" s="300">
        <f>WEEKDAY(DATE($AC$2,$AG$2,25))</f>
        <v>6</v>
      </c>
      <c r="AR20" s="300">
        <f>WEEKDAY(DATE($AC$2,$AG$2,26))</f>
        <v>7</v>
      </c>
      <c r="AS20" s="300">
        <f>WEEKDAY(DATE($AC$2,$AG$2,27))</f>
        <v>1</v>
      </c>
      <c r="AT20" s="301">
        <f>WEEKDAY(DATE($AC$2,$AG$2,28))</f>
        <v>2</v>
      </c>
      <c r="AU20" s="299">
        <f>IF(AU19=29,WEEKDAY(DATE($AC$2,$AG$2,29)),0)</f>
        <v>0</v>
      </c>
      <c r="AV20" s="300">
        <f>IF(AV19=30,WEEKDAY(DATE($AC$2,$AG$2,30)),0)</f>
        <v>0</v>
      </c>
      <c r="AW20" s="301">
        <f>IF(AW19=31,WEEKDAY(DATE($AC$2,$AG$2,31)),0)</f>
        <v>0</v>
      </c>
      <c r="AX20" s="965"/>
      <c r="AY20" s="966"/>
      <c r="AZ20" s="971"/>
      <c r="BA20" s="972"/>
      <c r="BB20" s="977"/>
      <c r="BC20" s="850"/>
      <c r="BD20" s="850"/>
      <c r="BE20" s="850"/>
      <c r="BF20" s="978"/>
    </row>
    <row r="21" spans="2:58" ht="22.5" customHeight="1" thickBot="1" x14ac:dyDescent="0.25">
      <c r="B21" s="1002"/>
      <c r="C21" s="1009"/>
      <c r="D21" s="1010"/>
      <c r="E21" s="1011"/>
      <c r="F21" s="303"/>
      <c r="G21" s="1014"/>
      <c r="H21" s="1017"/>
      <c r="I21" s="1010"/>
      <c r="J21" s="1010"/>
      <c r="K21" s="1011"/>
      <c r="L21" s="1017"/>
      <c r="M21" s="1010"/>
      <c r="N21" s="1010"/>
      <c r="O21" s="1020"/>
      <c r="P21" s="1027"/>
      <c r="Q21" s="1028"/>
      <c r="R21" s="1029"/>
      <c r="S21" s="304" t="str">
        <f>IF(S20=1,"日",IF(S20=2,"月",IF(S20=3,"火",IF(S20=4,"水",IF(S20=5,"木",IF(S20=6,"金","土"))))))</f>
        <v>火</v>
      </c>
      <c r="T21" s="305" t="str">
        <f t="shared" ref="T21:AT21" si="0">IF(T20=1,"日",IF(T20=2,"月",IF(T20=3,"火",IF(T20=4,"水",IF(T20=5,"木",IF(T20=6,"金","土"))))))</f>
        <v>水</v>
      </c>
      <c r="U21" s="305" t="str">
        <f t="shared" si="0"/>
        <v>木</v>
      </c>
      <c r="V21" s="305" t="str">
        <f t="shared" si="0"/>
        <v>金</v>
      </c>
      <c r="W21" s="305" t="str">
        <f t="shared" si="0"/>
        <v>土</v>
      </c>
      <c r="X21" s="305" t="str">
        <f t="shared" si="0"/>
        <v>日</v>
      </c>
      <c r="Y21" s="306" t="str">
        <f t="shared" si="0"/>
        <v>月</v>
      </c>
      <c r="Z21" s="304" t="str">
        <f>IF(Z20=1,"日",IF(Z20=2,"月",IF(Z20=3,"火",IF(Z20=4,"水",IF(Z20=5,"木",IF(Z20=6,"金","土"))))))</f>
        <v>火</v>
      </c>
      <c r="AA21" s="305" t="str">
        <f t="shared" si="0"/>
        <v>水</v>
      </c>
      <c r="AB21" s="305" t="str">
        <f t="shared" si="0"/>
        <v>木</v>
      </c>
      <c r="AC21" s="305" t="str">
        <f t="shared" si="0"/>
        <v>金</v>
      </c>
      <c r="AD21" s="305" t="str">
        <f t="shared" si="0"/>
        <v>土</v>
      </c>
      <c r="AE21" s="305" t="str">
        <f t="shared" si="0"/>
        <v>日</v>
      </c>
      <c r="AF21" s="306" t="str">
        <f t="shared" si="0"/>
        <v>月</v>
      </c>
      <c r="AG21" s="304" t="str">
        <f>IF(AG20=1,"日",IF(AG20=2,"月",IF(AG20=3,"火",IF(AG20=4,"水",IF(AG20=5,"木",IF(AG20=6,"金","土"))))))</f>
        <v>火</v>
      </c>
      <c r="AH21" s="305" t="str">
        <f t="shared" si="0"/>
        <v>水</v>
      </c>
      <c r="AI21" s="305" t="str">
        <f t="shared" si="0"/>
        <v>木</v>
      </c>
      <c r="AJ21" s="305" t="str">
        <f t="shared" si="0"/>
        <v>金</v>
      </c>
      <c r="AK21" s="305" t="str">
        <f t="shared" si="0"/>
        <v>土</v>
      </c>
      <c r="AL21" s="305" t="str">
        <f t="shared" si="0"/>
        <v>日</v>
      </c>
      <c r="AM21" s="306" t="str">
        <f t="shared" si="0"/>
        <v>月</v>
      </c>
      <c r="AN21" s="304" t="str">
        <f>IF(AN20=1,"日",IF(AN20=2,"月",IF(AN20=3,"火",IF(AN20=4,"水",IF(AN20=5,"木",IF(AN20=6,"金","土"))))))</f>
        <v>火</v>
      </c>
      <c r="AO21" s="305" t="str">
        <f t="shared" si="0"/>
        <v>水</v>
      </c>
      <c r="AP21" s="305" t="str">
        <f t="shared" si="0"/>
        <v>木</v>
      </c>
      <c r="AQ21" s="305" t="str">
        <f t="shared" si="0"/>
        <v>金</v>
      </c>
      <c r="AR21" s="305" t="str">
        <f t="shared" si="0"/>
        <v>土</v>
      </c>
      <c r="AS21" s="305" t="str">
        <f t="shared" si="0"/>
        <v>日</v>
      </c>
      <c r="AT21" s="306" t="str">
        <f t="shared" si="0"/>
        <v>月</v>
      </c>
      <c r="AU21" s="305" t="str">
        <f>IF(AU20=1,"日",IF(AU20=2,"月",IF(AU20=3,"火",IF(AU20=4,"水",IF(AU20=5,"木",IF(AU20=6,"金",IF(AU20=0,"","土")))))))</f>
        <v/>
      </c>
      <c r="AV21" s="305" t="str">
        <f>IF(AV20=1,"日",IF(AV20=2,"月",IF(AV20=3,"火",IF(AV20=4,"水",IF(AV20=5,"木",IF(AV20=6,"金",IF(AV20=0,"","土")))))))</f>
        <v/>
      </c>
      <c r="AW21" s="305" t="str">
        <f>IF(AW20=1,"日",IF(AW20=2,"月",IF(AW20=3,"火",IF(AW20=4,"水",IF(AW20=5,"木",IF(AW20=6,"金",IF(AW20=0,"","土")))))))</f>
        <v/>
      </c>
      <c r="AX21" s="967"/>
      <c r="AY21" s="968"/>
      <c r="AZ21" s="973"/>
      <c r="BA21" s="974"/>
      <c r="BB21" s="979"/>
      <c r="BC21" s="980"/>
      <c r="BD21" s="980"/>
      <c r="BE21" s="980"/>
      <c r="BF21" s="981"/>
    </row>
    <row r="22" spans="2:58" ht="20.25" customHeight="1" x14ac:dyDescent="0.2">
      <c r="B22" s="1055">
        <v>1</v>
      </c>
      <c r="C22" s="950" t="s">
        <v>128</v>
      </c>
      <c r="D22" s="951"/>
      <c r="E22" s="952"/>
      <c r="F22" s="307"/>
      <c r="G22" s="953" t="s">
        <v>129</v>
      </c>
      <c r="H22" s="954" t="s">
        <v>128</v>
      </c>
      <c r="I22" s="1056"/>
      <c r="J22" s="1056"/>
      <c r="K22" s="1057"/>
      <c r="L22" s="957" t="s">
        <v>130</v>
      </c>
      <c r="M22" s="958"/>
      <c r="N22" s="958"/>
      <c r="O22" s="959"/>
      <c r="P22" s="960" t="s">
        <v>62</v>
      </c>
      <c r="Q22" s="961"/>
      <c r="R22" s="962"/>
      <c r="S22" s="308" t="s">
        <v>88</v>
      </c>
      <c r="T22" s="309" t="s">
        <v>131</v>
      </c>
      <c r="U22" s="309"/>
      <c r="V22" s="309"/>
      <c r="W22" s="309" t="s">
        <v>88</v>
      </c>
      <c r="X22" s="309" t="s">
        <v>88</v>
      </c>
      <c r="Y22" s="310" t="s">
        <v>88</v>
      </c>
      <c r="Z22" s="308" t="s">
        <v>88</v>
      </c>
      <c r="AA22" s="309" t="s">
        <v>88</v>
      </c>
      <c r="AB22" s="309"/>
      <c r="AC22" s="309"/>
      <c r="AD22" s="309" t="s">
        <v>88</v>
      </c>
      <c r="AE22" s="309" t="s">
        <v>88</v>
      </c>
      <c r="AF22" s="310" t="s">
        <v>88</v>
      </c>
      <c r="AG22" s="308" t="s">
        <v>88</v>
      </c>
      <c r="AH22" s="309" t="s">
        <v>88</v>
      </c>
      <c r="AI22" s="309"/>
      <c r="AJ22" s="309"/>
      <c r="AK22" s="309" t="s">
        <v>88</v>
      </c>
      <c r="AL22" s="309" t="s">
        <v>88</v>
      </c>
      <c r="AM22" s="310" t="s">
        <v>88</v>
      </c>
      <c r="AN22" s="308" t="s">
        <v>88</v>
      </c>
      <c r="AO22" s="309" t="s">
        <v>88</v>
      </c>
      <c r="AP22" s="309"/>
      <c r="AQ22" s="309"/>
      <c r="AR22" s="309" t="s">
        <v>88</v>
      </c>
      <c r="AS22" s="309" t="s">
        <v>88</v>
      </c>
      <c r="AT22" s="310" t="s">
        <v>88</v>
      </c>
      <c r="AU22" s="308"/>
      <c r="AV22" s="309"/>
      <c r="AW22" s="309"/>
      <c r="AX22" s="988"/>
      <c r="AY22" s="989"/>
      <c r="AZ22" s="990"/>
      <c r="BA22" s="991"/>
      <c r="BB22" s="992"/>
      <c r="BC22" s="993"/>
      <c r="BD22" s="993"/>
      <c r="BE22" s="993"/>
      <c r="BF22" s="994"/>
    </row>
    <row r="23" spans="2:58" ht="20.25" customHeight="1" x14ac:dyDescent="0.2">
      <c r="B23" s="1050"/>
      <c r="C23" s="937"/>
      <c r="D23" s="938"/>
      <c r="E23" s="939"/>
      <c r="F23" s="311"/>
      <c r="G23" s="866"/>
      <c r="H23" s="1049"/>
      <c r="I23" s="1047"/>
      <c r="J23" s="1047"/>
      <c r="K23" s="1048"/>
      <c r="L23" s="874"/>
      <c r="M23" s="875"/>
      <c r="N23" s="875"/>
      <c r="O23" s="876"/>
      <c r="P23" s="901" t="s">
        <v>63</v>
      </c>
      <c r="Q23" s="902"/>
      <c r="R23" s="903"/>
      <c r="S23" s="312">
        <f>IF(S22="","",VLOOKUP(S22,'【記載例】シフト記号表（勤務時間帯）'!$C$6:$K$35,9,FALSE))</f>
        <v>8</v>
      </c>
      <c r="T23" s="313">
        <f>IF(T22="","",VLOOKUP(T22,'【記載例】シフト記号表（勤務時間帯）'!$C$6:$K$35,9,FALSE))</f>
        <v>8</v>
      </c>
      <c r="U23" s="313" t="str">
        <f>IF(U22="","",VLOOKUP(U22,'【記載例】シフト記号表（勤務時間帯）'!$C$6:$K$35,9,FALSE))</f>
        <v/>
      </c>
      <c r="V23" s="313" t="str">
        <f>IF(V22="","",VLOOKUP(V22,'【記載例】シフト記号表（勤務時間帯）'!$C$6:$K$35,9,FALSE))</f>
        <v/>
      </c>
      <c r="W23" s="313">
        <f>IF(W22="","",VLOOKUP(W22,'【記載例】シフト記号表（勤務時間帯）'!$C$6:$K$35,9,FALSE))</f>
        <v>8</v>
      </c>
      <c r="X23" s="313">
        <f>IF(X22="","",VLOOKUP(X22,'【記載例】シフト記号表（勤務時間帯）'!$C$6:$K$35,9,FALSE))</f>
        <v>8</v>
      </c>
      <c r="Y23" s="314">
        <f>IF(Y22="","",VLOOKUP(Y22,'【記載例】シフト記号表（勤務時間帯）'!$C$6:$K$35,9,FALSE))</f>
        <v>8</v>
      </c>
      <c r="Z23" s="312">
        <f>IF(Z22="","",VLOOKUP(Z22,'【記載例】シフト記号表（勤務時間帯）'!$C$6:$K$35,9,FALSE))</f>
        <v>8</v>
      </c>
      <c r="AA23" s="313">
        <f>IF(AA22="","",VLOOKUP(AA22,'【記載例】シフト記号表（勤務時間帯）'!$C$6:$K$35,9,FALSE))</f>
        <v>8</v>
      </c>
      <c r="AB23" s="313" t="str">
        <f>IF(AB22="","",VLOOKUP(AB22,'【記載例】シフト記号表（勤務時間帯）'!$C$6:$K$35,9,FALSE))</f>
        <v/>
      </c>
      <c r="AC23" s="313" t="str">
        <f>IF(AC22="","",VLOOKUP(AC22,'【記載例】シフト記号表（勤務時間帯）'!$C$6:$K$35,9,FALSE))</f>
        <v/>
      </c>
      <c r="AD23" s="313">
        <f>IF(AD22="","",VLOOKUP(AD22,'【記載例】シフト記号表（勤務時間帯）'!$C$6:$K$35,9,FALSE))</f>
        <v>8</v>
      </c>
      <c r="AE23" s="313">
        <f>IF(AE22="","",VLOOKUP(AE22,'【記載例】シフト記号表（勤務時間帯）'!$C$6:$K$35,9,FALSE))</f>
        <v>8</v>
      </c>
      <c r="AF23" s="314">
        <f>IF(AF22="","",VLOOKUP(AF22,'【記載例】シフト記号表（勤務時間帯）'!$C$6:$K$35,9,FALSE))</f>
        <v>8</v>
      </c>
      <c r="AG23" s="312">
        <f>IF(AG22="","",VLOOKUP(AG22,'【記載例】シフト記号表（勤務時間帯）'!$C$6:$K$35,9,FALSE))</f>
        <v>8</v>
      </c>
      <c r="AH23" s="313">
        <f>IF(AH22="","",VLOOKUP(AH22,'【記載例】シフト記号表（勤務時間帯）'!$C$6:$K$35,9,FALSE))</f>
        <v>8</v>
      </c>
      <c r="AI23" s="313" t="str">
        <f>IF(AI22="","",VLOOKUP(AI22,'【記載例】シフト記号表（勤務時間帯）'!$C$6:$K$35,9,FALSE))</f>
        <v/>
      </c>
      <c r="AJ23" s="313" t="str">
        <f>IF(AJ22="","",VLOOKUP(AJ22,'【記載例】シフト記号表（勤務時間帯）'!$C$6:$K$35,9,FALSE))</f>
        <v/>
      </c>
      <c r="AK23" s="313">
        <f>IF(AK22="","",VLOOKUP(AK22,'【記載例】シフト記号表（勤務時間帯）'!$C$6:$K$35,9,FALSE))</f>
        <v>8</v>
      </c>
      <c r="AL23" s="313">
        <f>IF(AL22="","",VLOOKUP(AL22,'【記載例】シフト記号表（勤務時間帯）'!$C$6:$K$35,9,FALSE))</f>
        <v>8</v>
      </c>
      <c r="AM23" s="314">
        <f>IF(AM22="","",VLOOKUP(AM22,'【記載例】シフト記号表（勤務時間帯）'!$C$6:$K$35,9,FALSE))</f>
        <v>8</v>
      </c>
      <c r="AN23" s="312">
        <f>IF(AN22="","",VLOOKUP(AN22,'【記載例】シフト記号表（勤務時間帯）'!$C$6:$K$35,9,FALSE))</f>
        <v>8</v>
      </c>
      <c r="AO23" s="313">
        <f>IF(AO22="","",VLOOKUP(AO22,'【記載例】シフト記号表（勤務時間帯）'!$C$6:$K$35,9,FALSE))</f>
        <v>8</v>
      </c>
      <c r="AP23" s="313" t="str">
        <f>IF(AP22="","",VLOOKUP(AP22,'【記載例】シフト記号表（勤務時間帯）'!$C$6:$K$35,9,FALSE))</f>
        <v/>
      </c>
      <c r="AQ23" s="313" t="str">
        <f>IF(AQ22="","",VLOOKUP(AQ22,'【記載例】シフト記号表（勤務時間帯）'!$C$6:$K$35,9,FALSE))</f>
        <v/>
      </c>
      <c r="AR23" s="313">
        <f>IF(AR22="","",VLOOKUP(AR22,'【記載例】シフト記号表（勤務時間帯）'!$C$6:$K$35,9,FALSE))</f>
        <v>8</v>
      </c>
      <c r="AS23" s="313">
        <f>IF(AS22="","",VLOOKUP(AS22,'【記載例】シフト記号表（勤務時間帯）'!$C$6:$K$35,9,FALSE))</f>
        <v>8</v>
      </c>
      <c r="AT23" s="314">
        <f>IF(AT22="","",VLOOKUP(AT22,'【記載例】シフト記号表（勤務時間帯）'!$C$6:$K$35,9,FALSE))</f>
        <v>8</v>
      </c>
      <c r="AU23" s="312" t="str">
        <f>IF(AU22="","",VLOOKUP(AU22,'【記載例】シフト記号表（勤務時間帯）'!$C$6:$K$35,9,FALSE))</f>
        <v/>
      </c>
      <c r="AV23" s="313" t="str">
        <f>IF(AV22="","",VLOOKUP(AV22,'【記載例】シフト記号表（勤務時間帯）'!$C$6:$K$35,9,FALSE))</f>
        <v/>
      </c>
      <c r="AW23" s="313" t="str">
        <f>IF(AW22="","",VLOOKUP(AW22,'【記載例】シフト記号表（勤務時間帯）'!$C$6:$K$35,9,FALSE))</f>
        <v/>
      </c>
      <c r="AX23" s="904">
        <f>IF($BB$3="４週",SUM(S23:AT23),IF($BB$3="暦月",SUM(S23:AW23),""))</f>
        <v>160</v>
      </c>
      <c r="AY23" s="905"/>
      <c r="AZ23" s="906">
        <f>IF($BB$3="４週",AX23/4,IF($BB$3="暦月",【記載例】勤務表!AX23/(【記載例】勤務表!$BB$8/7),""))</f>
        <v>40</v>
      </c>
      <c r="BA23" s="907"/>
      <c r="BB23" s="923"/>
      <c r="BC23" s="924"/>
      <c r="BD23" s="924"/>
      <c r="BE23" s="924"/>
      <c r="BF23" s="925"/>
    </row>
    <row r="24" spans="2:58" ht="20.25" customHeight="1" x14ac:dyDescent="0.2">
      <c r="B24" s="1050"/>
      <c r="C24" s="940"/>
      <c r="D24" s="941"/>
      <c r="E24" s="942"/>
      <c r="F24" s="315" t="str">
        <f>C22</f>
        <v>医師</v>
      </c>
      <c r="G24" s="866"/>
      <c r="H24" s="1049"/>
      <c r="I24" s="1047"/>
      <c r="J24" s="1047"/>
      <c r="K24" s="1048"/>
      <c r="L24" s="874"/>
      <c r="M24" s="875"/>
      <c r="N24" s="875"/>
      <c r="O24" s="876"/>
      <c r="P24" s="929" t="s">
        <v>64</v>
      </c>
      <c r="Q24" s="930"/>
      <c r="R24" s="931"/>
      <c r="S24" s="316">
        <f>IF(S22="","",VLOOKUP(S22,'【記載例】シフト記号表（勤務時間帯）'!$C$6:$U$35,19,FALSE))</f>
        <v>7</v>
      </c>
      <c r="T24" s="317">
        <f>IF(T22="","",VLOOKUP(T22,'【記載例】シフト記号表（勤務時間帯）'!$C$6:$U$35,19,FALSE))</f>
        <v>7</v>
      </c>
      <c r="U24" s="317" t="str">
        <f>IF(U22="","",VLOOKUP(U22,'【記載例】シフト記号表（勤務時間帯）'!$C$6:$U$35,19,FALSE))</f>
        <v/>
      </c>
      <c r="V24" s="317" t="str">
        <f>IF(V22="","",VLOOKUP(V22,'【記載例】シフト記号表（勤務時間帯）'!$C$6:$U$35,19,FALSE))</f>
        <v/>
      </c>
      <c r="W24" s="317">
        <f>IF(W22="","",VLOOKUP(W22,'【記載例】シフト記号表（勤務時間帯）'!$C$6:$U$35,19,FALSE))</f>
        <v>7</v>
      </c>
      <c r="X24" s="317">
        <f>IF(X22="","",VLOOKUP(X22,'【記載例】シフト記号表（勤務時間帯）'!$C$6:$U$35,19,FALSE))</f>
        <v>7</v>
      </c>
      <c r="Y24" s="318">
        <f>IF(Y22="","",VLOOKUP(Y22,'【記載例】シフト記号表（勤務時間帯）'!$C$6:$U$35,19,FALSE))</f>
        <v>7</v>
      </c>
      <c r="Z24" s="316">
        <f>IF(Z22="","",VLOOKUP(Z22,'【記載例】シフト記号表（勤務時間帯）'!$C$6:$U$35,19,FALSE))</f>
        <v>7</v>
      </c>
      <c r="AA24" s="317">
        <f>IF(AA22="","",VLOOKUP(AA22,'【記載例】シフト記号表（勤務時間帯）'!$C$6:$U$35,19,FALSE))</f>
        <v>7</v>
      </c>
      <c r="AB24" s="317" t="str">
        <f>IF(AB22="","",VLOOKUP(AB22,'【記載例】シフト記号表（勤務時間帯）'!$C$6:$U$35,19,FALSE))</f>
        <v/>
      </c>
      <c r="AC24" s="317" t="str">
        <f>IF(AC22="","",VLOOKUP(AC22,'【記載例】シフト記号表（勤務時間帯）'!$C$6:$U$35,19,FALSE))</f>
        <v/>
      </c>
      <c r="AD24" s="317">
        <f>IF(AD22="","",VLOOKUP(AD22,'【記載例】シフト記号表（勤務時間帯）'!$C$6:$U$35,19,FALSE))</f>
        <v>7</v>
      </c>
      <c r="AE24" s="317">
        <f>IF(AE22="","",VLOOKUP(AE22,'【記載例】シフト記号表（勤務時間帯）'!$C$6:$U$35,19,FALSE))</f>
        <v>7</v>
      </c>
      <c r="AF24" s="318">
        <f>IF(AF22="","",VLOOKUP(AF22,'【記載例】シフト記号表（勤務時間帯）'!$C$6:$U$35,19,FALSE))</f>
        <v>7</v>
      </c>
      <c r="AG24" s="316">
        <f>IF(AG22="","",VLOOKUP(AG22,'【記載例】シフト記号表（勤務時間帯）'!$C$6:$U$35,19,FALSE))</f>
        <v>7</v>
      </c>
      <c r="AH24" s="317">
        <f>IF(AH22="","",VLOOKUP(AH22,'【記載例】シフト記号表（勤務時間帯）'!$C$6:$U$35,19,FALSE))</f>
        <v>7</v>
      </c>
      <c r="AI24" s="317" t="str">
        <f>IF(AI22="","",VLOOKUP(AI22,'【記載例】シフト記号表（勤務時間帯）'!$C$6:$U$35,19,FALSE))</f>
        <v/>
      </c>
      <c r="AJ24" s="317" t="str">
        <f>IF(AJ22="","",VLOOKUP(AJ22,'【記載例】シフト記号表（勤務時間帯）'!$C$6:$U$35,19,FALSE))</f>
        <v/>
      </c>
      <c r="AK24" s="317">
        <f>IF(AK22="","",VLOOKUP(AK22,'【記載例】シフト記号表（勤務時間帯）'!$C$6:$U$35,19,FALSE))</f>
        <v>7</v>
      </c>
      <c r="AL24" s="317">
        <f>IF(AL22="","",VLOOKUP(AL22,'【記載例】シフト記号表（勤務時間帯）'!$C$6:$U$35,19,FALSE))</f>
        <v>7</v>
      </c>
      <c r="AM24" s="318">
        <f>IF(AM22="","",VLOOKUP(AM22,'【記載例】シフト記号表（勤務時間帯）'!$C$6:$U$35,19,FALSE))</f>
        <v>7</v>
      </c>
      <c r="AN24" s="316">
        <f>IF(AN22="","",VLOOKUP(AN22,'【記載例】シフト記号表（勤務時間帯）'!$C$6:$U$35,19,FALSE))</f>
        <v>7</v>
      </c>
      <c r="AO24" s="317">
        <f>IF(AO22="","",VLOOKUP(AO22,'【記載例】シフト記号表（勤務時間帯）'!$C$6:$U$35,19,FALSE))</f>
        <v>7</v>
      </c>
      <c r="AP24" s="317" t="str">
        <f>IF(AP22="","",VLOOKUP(AP22,'【記載例】シフト記号表（勤務時間帯）'!$C$6:$U$35,19,FALSE))</f>
        <v/>
      </c>
      <c r="AQ24" s="317" t="str">
        <f>IF(AQ22="","",VLOOKUP(AQ22,'【記載例】シフト記号表（勤務時間帯）'!$C$6:$U$35,19,FALSE))</f>
        <v/>
      </c>
      <c r="AR24" s="317">
        <f>IF(AR22="","",VLOOKUP(AR22,'【記載例】シフト記号表（勤務時間帯）'!$C$6:$U$35,19,FALSE))</f>
        <v>7</v>
      </c>
      <c r="AS24" s="317">
        <f>IF(AS22="","",VLOOKUP(AS22,'【記載例】シフト記号表（勤務時間帯）'!$C$6:$U$35,19,FALSE))</f>
        <v>7</v>
      </c>
      <c r="AT24" s="318">
        <f>IF(AT22="","",VLOOKUP(AT22,'【記載例】シフト記号表（勤務時間帯）'!$C$6:$U$35,19,FALSE))</f>
        <v>7</v>
      </c>
      <c r="AU24" s="316" t="str">
        <f>IF(AU22="","",VLOOKUP(AU22,'【記載例】シフト記号表（勤務時間帯）'!$C$6:$U$35,19,FALSE))</f>
        <v/>
      </c>
      <c r="AV24" s="317" t="str">
        <f>IF(AV22="","",VLOOKUP(AV22,'【記載例】シフト記号表（勤務時間帯）'!$C$6:$U$35,19,FALSE))</f>
        <v/>
      </c>
      <c r="AW24" s="317" t="str">
        <f>IF(AW22="","",VLOOKUP(AW22,'【記載例】シフト記号表（勤務時間帯）'!$C$6:$U$35,19,FALSE))</f>
        <v/>
      </c>
      <c r="AX24" s="911">
        <f>IF($BB$3="４週",SUM(S24:AT24),IF($BB$3="暦月",SUM(S24:AW24),""))</f>
        <v>140</v>
      </c>
      <c r="AY24" s="912"/>
      <c r="AZ24" s="913">
        <f>IF($BB$3="４週",AX24/4,IF($BB$3="暦月",【記載例】勤務表!AX24/(【記載例】勤務表!$BB$8/7),""))</f>
        <v>35</v>
      </c>
      <c r="BA24" s="914"/>
      <c r="BB24" s="926"/>
      <c r="BC24" s="927"/>
      <c r="BD24" s="927"/>
      <c r="BE24" s="927"/>
      <c r="BF24" s="928"/>
    </row>
    <row r="25" spans="2:58" ht="20.25" customHeight="1" x14ac:dyDescent="0.2">
      <c r="B25" s="1050">
        <f>B22+1</f>
        <v>2</v>
      </c>
      <c r="C25" s="934" t="s">
        <v>66</v>
      </c>
      <c r="D25" s="935"/>
      <c r="E25" s="936"/>
      <c r="F25" s="319"/>
      <c r="G25" s="865" t="s">
        <v>129</v>
      </c>
      <c r="H25" s="868" t="s">
        <v>132</v>
      </c>
      <c r="I25" s="1047"/>
      <c r="J25" s="1047"/>
      <c r="K25" s="1048"/>
      <c r="L25" s="871" t="s">
        <v>133</v>
      </c>
      <c r="M25" s="872"/>
      <c r="N25" s="872"/>
      <c r="O25" s="873"/>
      <c r="P25" s="880" t="s">
        <v>62</v>
      </c>
      <c r="Q25" s="881"/>
      <c r="R25" s="882"/>
      <c r="S25" s="308" t="s">
        <v>88</v>
      </c>
      <c r="T25" s="309" t="s">
        <v>88</v>
      </c>
      <c r="U25" s="309"/>
      <c r="V25" s="309"/>
      <c r="W25" s="309" t="s">
        <v>88</v>
      </c>
      <c r="X25" s="309" t="s">
        <v>88</v>
      </c>
      <c r="Y25" s="310" t="s">
        <v>88</v>
      </c>
      <c r="Z25" s="308" t="s">
        <v>88</v>
      </c>
      <c r="AA25" s="309" t="s">
        <v>88</v>
      </c>
      <c r="AB25" s="309"/>
      <c r="AC25" s="309"/>
      <c r="AD25" s="309" t="s">
        <v>88</v>
      </c>
      <c r="AE25" s="309" t="s">
        <v>88</v>
      </c>
      <c r="AF25" s="310" t="s">
        <v>88</v>
      </c>
      <c r="AG25" s="308" t="s">
        <v>88</v>
      </c>
      <c r="AH25" s="309" t="s">
        <v>88</v>
      </c>
      <c r="AI25" s="309"/>
      <c r="AJ25" s="309"/>
      <c r="AK25" s="309" t="s">
        <v>88</v>
      </c>
      <c r="AL25" s="309" t="s">
        <v>88</v>
      </c>
      <c r="AM25" s="310" t="s">
        <v>88</v>
      </c>
      <c r="AN25" s="308" t="s">
        <v>88</v>
      </c>
      <c r="AO25" s="309" t="s">
        <v>88</v>
      </c>
      <c r="AP25" s="309"/>
      <c r="AQ25" s="309"/>
      <c r="AR25" s="309" t="s">
        <v>88</v>
      </c>
      <c r="AS25" s="309" t="s">
        <v>88</v>
      </c>
      <c r="AT25" s="310" t="s">
        <v>88</v>
      </c>
      <c r="AU25" s="308"/>
      <c r="AV25" s="309"/>
      <c r="AW25" s="309"/>
      <c r="AX25" s="892"/>
      <c r="AY25" s="893"/>
      <c r="AZ25" s="894"/>
      <c r="BA25" s="895"/>
      <c r="BB25" s="920"/>
      <c r="BC25" s="921"/>
      <c r="BD25" s="921"/>
      <c r="BE25" s="921"/>
      <c r="BF25" s="922"/>
    </row>
    <row r="26" spans="2:58" ht="20.25" customHeight="1" x14ac:dyDescent="0.2">
      <c r="B26" s="1050"/>
      <c r="C26" s="937"/>
      <c r="D26" s="938"/>
      <c r="E26" s="939"/>
      <c r="F26" s="311"/>
      <c r="G26" s="866"/>
      <c r="H26" s="1049"/>
      <c r="I26" s="1047"/>
      <c r="J26" s="1047"/>
      <c r="K26" s="1048"/>
      <c r="L26" s="874"/>
      <c r="M26" s="875"/>
      <c r="N26" s="875"/>
      <c r="O26" s="876"/>
      <c r="P26" s="901" t="s">
        <v>63</v>
      </c>
      <c r="Q26" s="902"/>
      <c r="R26" s="903"/>
      <c r="S26" s="312">
        <f>IF(S25="","",VLOOKUP(S25,'【記載例】シフト記号表（勤務時間帯）'!$C$6:$K$35,9,FALSE))</f>
        <v>8</v>
      </c>
      <c r="T26" s="313">
        <f>IF(T25="","",VLOOKUP(T25,'【記載例】シフト記号表（勤務時間帯）'!$C$6:$K$35,9,FALSE))</f>
        <v>8</v>
      </c>
      <c r="U26" s="313" t="str">
        <f>IF(U25="","",VLOOKUP(U25,'【記載例】シフト記号表（勤務時間帯）'!$C$6:$K$35,9,FALSE))</f>
        <v/>
      </c>
      <c r="V26" s="313" t="str">
        <f>IF(V25="","",VLOOKUP(V25,'【記載例】シフト記号表（勤務時間帯）'!$C$6:$K$35,9,FALSE))</f>
        <v/>
      </c>
      <c r="W26" s="313">
        <f>IF(W25="","",VLOOKUP(W25,'【記載例】シフト記号表（勤務時間帯）'!$C$6:$K$35,9,FALSE))</f>
        <v>8</v>
      </c>
      <c r="X26" s="313">
        <f>IF(X25="","",VLOOKUP(X25,'【記載例】シフト記号表（勤務時間帯）'!$C$6:$K$35,9,FALSE))</f>
        <v>8</v>
      </c>
      <c r="Y26" s="314">
        <f>IF(Y25="","",VLOOKUP(Y25,'【記載例】シフト記号表（勤務時間帯）'!$C$6:$K$35,9,FALSE))</f>
        <v>8</v>
      </c>
      <c r="Z26" s="312">
        <f>IF(Z25="","",VLOOKUP(Z25,'【記載例】シフト記号表（勤務時間帯）'!$C$6:$K$35,9,FALSE))</f>
        <v>8</v>
      </c>
      <c r="AA26" s="313">
        <f>IF(AA25="","",VLOOKUP(AA25,'【記載例】シフト記号表（勤務時間帯）'!$C$6:$K$35,9,FALSE))</f>
        <v>8</v>
      </c>
      <c r="AB26" s="313" t="str">
        <f>IF(AB25="","",VLOOKUP(AB25,'【記載例】シフト記号表（勤務時間帯）'!$C$6:$K$35,9,FALSE))</f>
        <v/>
      </c>
      <c r="AC26" s="313" t="str">
        <f>IF(AC25="","",VLOOKUP(AC25,'【記載例】シフト記号表（勤務時間帯）'!$C$6:$K$35,9,FALSE))</f>
        <v/>
      </c>
      <c r="AD26" s="313">
        <f>IF(AD25="","",VLOOKUP(AD25,'【記載例】シフト記号表（勤務時間帯）'!$C$6:$K$35,9,FALSE))</f>
        <v>8</v>
      </c>
      <c r="AE26" s="313">
        <f>IF(AE25="","",VLOOKUP(AE25,'【記載例】シフト記号表（勤務時間帯）'!$C$6:$K$35,9,FALSE))</f>
        <v>8</v>
      </c>
      <c r="AF26" s="314">
        <f>IF(AF25="","",VLOOKUP(AF25,'【記載例】シフト記号表（勤務時間帯）'!$C$6:$K$35,9,FALSE))</f>
        <v>8</v>
      </c>
      <c r="AG26" s="312">
        <f>IF(AG25="","",VLOOKUP(AG25,'【記載例】シフト記号表（勤務時間帯）'!$C$6:$K$35,9,FALSE))</f>
        <v>8</v>
      </c>
      <c r="AH26" s="313">
        <f>IF(AH25="","",VLOOKUP(AH25,'【記載例】シフト記号表（勤務時間帯）'!$C$6:$K$35,9,FALSE))</f>
        <v>8</v>
      </c>
      <c r="AI26" s="313" t="str">
        <f>IF(AI25="","",VLOOKUP(AI25,'【記載例】シフト記号表（勤務時間帯）'!$C$6:$K$35,9,FALSE))</f>
        <v/>
      </c>
      <c r="AJ26" s="313" t="str">
        <f>IF(AJ25="","",VLOOKUP(AJ25,'【記載例】シフト記号表（勤務時間帯）'!$C$6:$K$35,9,FALSE))</f>
        <v/>
      </c>
      <c r="AK26" s="313">
        <f>IF(AK25="","",VLOOKUP(AK25,'【記載例】シフト記号表（勤務時間帯）'!$C$6:$K$35,9,FALSE))</f>
        <v>8</v>
      </c>
      <c r="AL26" s="313">
        <f>IF(AL25="","",VLOOKUP(AL25,'【記載例】シフト記号表（勤務時間帯）'!$C$6:$K$35,9,FALSE))</f>
        <v>8</v>
      </c>
      <c r="AM26" s="314">
        <f>IF(AM25="","",VLOOKUP(AM25,'【記載例】シフト記号表（勤務時間帯）'!$C$6:$K$35,9,FALSE))</f>
        <v>8</v>
      </c>
      <c r="AN26" s="312">
        <f>IF(AN25="","",VLOOKUP(AN25,'【記載例】シフト記号表（勤務時間帯）'!$C$6:$K$35,9,FALSE))</f>
        <v>8</v>
      </c>
      <c r="AO26" s="313">
        <f>IF(AO25="","",VLOOKUP(AO25,'【記載例】シフト記号表（勤務時間帯）'!$C$6:$K$35,9,FALSE))</f>
        <v>8</v>
      </c>
      <c r="AP26" s="313" t="str">
        <f>IF(AP25="","",VLOOKUP(AP25,'【記載例】シフト記号表（勤務時間帯）'!$C$6:$K$35,9,FALSE))</f>
        <v/>
      </c>
      <c r="AQ26" s="313" t="str">
        <f>IF(AQ25="","",VLOOKUP(AQ25,'【記載例】シフト記号表（勤務時間帯）'!$C$6:$K$35,9,FALSE))</f>
        <v/>
      </c>
      <c r="AR26" s="313">
        <f>IF(AR25="","",VLOOKUP(AR25,'【記載例】シフト記号表（勤務時間帯）'!$C$6:$K$35,9,FALSE))</f>
        <v>8</v>
      </c>
      <c r="AS26" s="313">
        <f>IF(AS25="","",VLOOKUP(AS25,'【記載例】シフト記号表（勤務時間帯）'!$C$6:$K$35,9,FALSE))</f>
        <v>8</v>
      </c>
      <c r="AT26" s="314">
        <f>IF(AT25="","",VLOOKUP(AT25,'【記載例】シフト記号表（勤務時間帯）'!$C$6:$K$35,9,FALSE))</f>
        <v>8</v>
      </c>
      <c r="AU26" s="312" t="str">
        <f>IF(AU25="","",VLOOKUP(AU25,'【記載例】シフト記号表（勤務時間帯）'!$C$6:$K$35,9,FALSE))</f>
        <v/>
      </c>
      <c r="AV26" s="313" t="str">
        <f>IF(AV25="","",VLOOKUP(AV25,'【記載例】シフト記号表（勤務時間帯）'!$C$6:$K$35,9,FALSE))</f>
        <v/>
      </c>
      <c r="AW26" s="313" t="str">
        <f>IF(AW25="","",VLOOKUP(AW25,'【記載例】シフト記号表（勤務時間帯）'!$C$6:$K$35,9,FALSE))</f>
        <v/>
      </c>
      <c r="AX26" s="904">
        <f>IF($BB$3="４週",SUM(S26:AT26),IF($BB$3="暦月",SUM(S26:AW26),""))</f>
        <v>160</v>
      </c>
      <c r="AY26" s="905"/>
      <c r="AZ26" s="906">
        <f>IF($BB$3="４週",AX26/4,IF($BB$3="暦月",【記載例】勤務表!AX26/(【記載例】勤務表!$BB$8/7),""))</f>
        <v>40</v>
      </c>
      <c r="BA26" s="907"/>
      <c r="BB26" s="923"/>
      <c r="BC26" s="924"/>
      <c r="BD26" s="924"/>
      <c r="BE26" s="924"/>
      <c r="BF26" s="925"/>
    </row>
    <row r="27" spans="2:58" ht="20.25" customHeight="1" x14ac:dyDescent="0.2">
      <c r="B27" s="1050"/>
      <c r="C27" s="940"/>
      <c r="D27" s="941"/>
      <c r="E27" s="942"/>
      <c r="F27" s="311" t="str">
        <f>C25</f>
        <v>理学療法士</v>
      </c>
      <c r="G27" s="867"/>
      <c r="H27" s="1049"/>
      <c r="I27" s="1047"/>
      <c r="J27" s="1047"/>
      <c r="K27" s="1048"/>
      <c r="L27" s="877"/>
      <c r="M27" s="878"/>
      <c r="N27" s="878"/>
      <c r="O27" s="879"/>
      <c r="P27" s="929" t="s">
        <v>64</v>
      </c>
      <c r="Q27" s="930"/>
      <c r="R27" s="931"/>
      <c r="S27" s="316">
        <f>IF(S25="","",VLOOKUP(S25,'【記載例】シフト記号表（勤務時間帯）'!$C$6:$U$35,19,FALSE))</f>
        <v>7</v>
      </c>
      <c r="T27" s="317">
        <f>IF(T25="","",VLOOKUP(T25,'【記載例】シフト記号表（勤務時間帯）'!$C$6:$U$35,19,FALSE))</f>
        <v>7</v>
      </c>
      <c r="U27" s="317" t="str">
        <f>IF(U25="","",VLOOKUP(U25,'【記載例】シフト記号表（勤務時間帯）'!$C$6:$U$35,19,FALSE))</f>
        <v/>
      </c>
      <c r="V27" s="317" t="str">
        <f>IF(V25="","",VLOOKUP(V25,'【記載例】シフト記号表（勤務時間帯）'!$C$6:$U$35,19,FALSE))</f>
        <v/>
      </c>
      <c r="W27" s="317">
        <f>IF(W25="","",VLOOKUP(W25,'【記載例】シフト記号表（勤務時間帯）'!$C$6:$U$35,19,FALSE))</f>
        <v>7</v>
      </c>
      <c r="X27" s="317">
        <f>IF(X25="","",VLOOKUP(X25,'【記載例】シフト記号表（勤務時間帯）'!$C$6:$U$35,19,FALSE))</f>
        <v>7</v>
      </c>
      <c r="Y27" s="318">
        <f>IF(Y25="","",VLOOKUP(Y25,'【記載例】シフト記号表（勤務時間帯）'!$C$6:$U$35,19,FALSE))</f>
        <v>7</v>
      </c>
      <c r="Z27" s="316">
        <f>IF(Z25="","",VLOOKUP(Z25,'【記載例】シフト記号表（勤務時間帯）'!$C$6:$U$35,19,FALSE))</f>
        <v>7</v>
      </c>
      <c r="AA27" s="317">
        <f>IF(AA25="","",VLOOKUP(AA25,'【記載例】シフト記号表（勤務時間帯）'!$C$6:$U$35,19,FALSE))</f>
        <v>7</v>
      </c>
      <c r="AB27" s="317" t="str">
        <f>IF(AB25="","",VLOOKUP(AB25,'【記載例】シフト記号表（勤務時間帯）'!$C$6:$U$35,19,FALSE))</f>
        <v/>
      </c>
      <c r="AC27" s="317" t="str">
        <f>IF(AC25="","",VLOOKUP(AC25,'【記載例】シフト記号表（勤務時間帯）'!$C$6:$U$35,19,FALSE))</f>
        <v/>
      </c>
      <c r="AD27" s="317">
        <f>IF(AD25="","",VLOOKUP(AD25,'【記載例】シフト記号表（勤務時間帯）'!$C$6:$U$35,19,FALSE))</f>
        <v>7</v>
      </c>
      <c r="AE27" s="317">
        <f>IF(AE25="","",VLOOKUP(AE25,'【記載例】シフト記号表（勤務時間帯）'!$C$6:$U$35,19,FALSE))</f>
        <v>7</v>
      </c>
      <c r="AF27" s="318">
        <f>IF(AF25="","",VLOOKUP(AF25,'【記載例】シフト記号表（勤務時間帯）'!$C$6:$U$35,19,FALSE))</f>
        <v>7</v>
      </c>
      <c r="AG27" s="316">
        <f>IF(AG25="","",VLOOKUP(AG25,'【記載例】シフト記号表（勤務時間帯）'!$C$6:$U$35,19,FALSE))</f>
        <v>7</v>
      </c>
      <c r="AH27" s="317">
        <f>IF(AH25="","",VLOOKUP(AH25,'【記載例】シフト記号表（勤務時間帯）'!$C$6:$U$35,19,FALSE))</f>
        <v>7</v>
      </c>
      <c r="AI27" s="317" t="str">
        <f>IF(AI25="","",VLOOKUP(AI25,'【記載例】シフト記号表（勤務時間帯）'!$C$6:$U$35,19,FALSE))</f>
        <v/>
      </c>
      <c r="AJ27" s="317" t="str">
        <f>IF(AJ25="","",VLOOKUP(AJ25,'【記載例】シフト記号表（勤務時間帯）'!$C$6:$U$35,19,FALSE))</f>
        <v/>
      </c>
      <c r="AK27" s="317">
        <f>IF(AK25="","",VLOOKUP(AK25,'【記載例】シフト記号表（勤務時間帯）'!$C$6:$U$35,19,FALSE))</f>
        <v>7</v>
      </c>
      <c r="AL27" s="317">
        <f>IF(AL25="","",VLOOKUP(AL25,'【記載例】シフト記号表（勤務時間帯）'!$C$6:$U$35,19,FALSE))</f>
        <v>7</v>
      </c>
      <c r="AM27" s="318">
        <f>IF(AM25="","",VLOOKUP(AM25,'【記載例】シフト記号表（勤務時間帯）'!$C$6:$U$35,19,FALSE))</f>
        <v>7</v>
      </c>
      <c r="AN27" s="316">
        <f>IF(AN25="","",VLOOKUP(AN25,'【記載例】シフト記号表（勤務時間帯）'!$C$6:$U$35,19,FALSE))</f>
        <v>7</v>
      </c>
      <c r="AO27" s="317">
        <f>IF(AO25="","",VLOOKUP(AO25,'【記載例】シフト記号表（勤務時間帯）'!$C$6:$U$35,19,FALSE))</f>
        <v>7</v>
      </c>
      <c r="AP27" s="317" t="str">
        <f>IF(AP25="","",VLOOKUP(AP25,'【記載例】シフト記号表（勤務時間帯）'!$C$6:$U$35,19,FALSE))</f>
        <v/>
      </c>
      <c r="AQ27" s="317" t="str">
        <f>IF(AQ25="","",VLOOKUP(AQ25,'【記載例】シフト記号表（勤務時間帯）'!$C$6:$U$35,19,FALSE))</f>
        <v/>
      </c>
      <c r="AR27" s="317">
        <f>IF(AR25="","",VLOOKUP(AR25,'【記載例】シフト記号表（勤務時間帯）'!$C$6:$U$35,19,FALSE))</f>
        <v>7</v>
      </c>
      <c r="AS27" s="317">
        <f>IF(AS25="","",VLOOKUP(AS25,'【記載例】シフト記号表（勤務時間帯）'!$C$6:$U$35,19,FALSE))</f>
        <v>7</v>
      </c>
      <c r="AT27" s="318">
        <f>IF(AT25="","",VLOOKUP(AT25,'【記載例】シフト記号表（勤務時間帯）'!$C$6:$U$35,19,FALSE))</f>
        <v>7</v>
      </c>
      <c r="AU27" s="316" t="str">
        <f>IF(AU25="","",VLOOKUP(AU25,'【記載例】シフト記号表（勤務時間帯）'!$C$6:$U$35,19,FALSE))</f>
        <v/>
      </c>
      <c r="AV27" s="317" t="str">
        <f>IF(AV25="","",VLOOKUP(AV25,'【記載例】シフト記号表（勤務時間帯）'!$C$6:$U$35,19,FALSE))</f>
        <v/>
      </c>
      <c r="AW27" s="317" t="str">
        <f>IF(AW25="","",VLOOKUP(AW25,'【記載例】シフト記号表（勤務時間帯）'!$C$6:$U$35,19,FALSE))</f>
        <v/>
      </c>
      <c r="AX27" s="911">
        <f>IF($BB$3="４週",SUM(S27:AT27),IF($BB$3="暦月",SUM(S27:AW27),""))</f>
        <v>140</v>
      </c>
      <c r="AY27" s="912"/>
      <c r="AZ27" s="913">
        <f>IF($BB$3="４週",AX27/4,IF($BB$3="暦月",【記載例】勤務表!AX27/(【記載例】勤務表!$BB$8/7),""))</f>
        <v>35</v>
      </c>
      <c r="BA27" s="914"/>
      <c r="BB27" s="926"/>
      <c r="BC27" s="927"/>
      <c r="BD27" s="927"/>
      <c r="BE27" s="927"/>
      <c r="BF27" s="928"/>
    </row>
    <row r="28" spans="2:58" ht="20.25" customHeight="1" x14ac:dyDescent="0.2">
      <c r="B28" s="1050">
        <f>B25+1</f>
        <v>3</v>
      </c>
      <c r="C28" s="934" t="s">
        <v>69</v>
      </c>
      <c r="D28" s="935"/>
      <c r="E28" s="936"/>
      <c r="F28" s="319"/>
      <c r="G28" s="865" t="s">
        <v>129</v>
      </c>
      <c r="H28" s="868" t="s">
        <v>134</v>
      </c>
      <c r="I28" s="1047"/>
      <c r="J28" s="1047"/>
      <c r="K28" s="1048"/>
      <c r="L28" s="871" t="s">
        <v>135</v>
      </c>
      <c r="M28" s="872"/>
      <c r="N28" s="872"/>
      <c r="O28" s="873"/>
      <c r="P28" s="880" t="s">
        <v>62</v>
      </c>
      <c r="Q28" s="881"/>
      <c r="R28" s="882"/>
      <c r="S28" s="308" t="s">
        <v>88</v>
      </c>
      <c r="T28" s="309" t="s">
        <v>88</v>
      </c>
      <c r="U28" s="309"/>
      <c r="V28" s="309"/>
      <c r="W28" s="309" t="s">
        <v>88</v>
      </c>
      <c r="X28" s="309" t="s">
        <v>88</v>
      </c>
      <c r="Y28" s="310" t="s">
        <v>88</v>
      </c>
      <c r="Z28" s="308" t="s">
        <v>88</v>
      </c>
      <c r="AA28" s="309" t="s">
        <v>88</v>
      </c>
      <c r="AB28" s="309"/>
      <c r="AC28" s="309"/>
      <c r="AD28" s="309" t="s">
        <v>88</v>
      </c>
      <c r="AE28" s="309" t="s">
        <v>88</v>
      </c>
      <c r="AF28" s="310" t="s">
        <v>88</v>
      </c>
      <c r="AG28" s="308" t="s">
        <v>88</v>
      </c>
      <c r="AH28" s="309" t="s">
        <v>88</v>
      </c>
      <c r="AI28" s="309"/>
      <c r="AJ28" s="309"/>
      <c r="AK28" s="309" t="s">
        <v>88</v>
      </c>
      <c r="AL28" s="309" t="s">
        <v>88</v>
      </c>
      <c r="AM28" s="310" t="s">
        <v>88</v>
      </c>
      <c r="AN28" s="308" t="s">
        <v>88</v>
      </c>
      <c r="AO28" s="309" t="s">
        <v>88</v>
      </c>
      <c r="AP28" s="309"/>
      <c r="AQ28" s="309"/>
      <c r="AR28" s="309" t="s">
        <v>88</v>
      </c>
      <c r="AS28" s="309" t="s">
        <v>88</v>
      </c>
      <c r="AT28" s="310" t="s">
        <v>88</v>
      </c>
      <c r="AU28" s="308"/>
      <c r="AV28" s="309"/>
      <c r="AW28" s="309"/>
      <c r="AX28" s="892"/>
      <c r="AY28" s="893"/>
      <c r="AZ28" s="894"/>
      <c r="BA28" s="895"/>
      <c r="BB28" s="920"/>
      <c r="BC28" s="921"/>
      <c r="BD28" s="921"/>
      <c r="BE28" s="921"/>
      <c r="BF28" s="922"/>
    </row>
    <row r="29" spans="2:58" ht="20.25" customHeight="1" x14ac:dyDescent="0.2">
      <c r="B29" s="1050"/>
      <c r="C29" s="937"/>
      <c r="D29" s="938"/>
      <c r="E29" s="939"/>
      <c r="F29" s="311"/>
      <c r="G29" s="866"/>
      <c r="H29" s="1049"/>
      <c r="I29" s="1047"/>
      <c r="J29" s="1047"/>
      <c r="K29" s="1048"/>
      <c r="L29" s="874"/>
      <c r="M29" s="875"/>
      <c r="N29" s="875"/>
      <c r="O29" s="876"/>
      <c r="P29" s="901" t="s">
        <v>63</v>
      </c>
      <c r="Q29" s="902"/>
      <c r="R29" s="903"/>
      <c r="S29" s="312">
        <f>IF(S28="","",VLOOKUP(S28,'【記載例】シフト記号表（勤務時間帯）'!$C$6:$K$35,9,FALSE))</f>
        <v>8</v>
      </c>
      <c r="T29" s="313">
        <f>IF(T28="","",VLOOKUP(T28,'【記載例】シフト記号表（勤務時間帯）'!$C$6:$K$35,9,FALSE))</f>
        <v>8</v>
      </c>
      <c r="U29" s="313" t="str">
        <f>IF(U28="","",VLOOKUP(U28,'【記載例】シフト記号表（勤務時間帯）'!$C$6:$K$35,9,FALSE))</f>
        <v/>
      </c>
      <c r="V29" s="313" t="str">
        <f>IF(V28="","",VLOOKUP(V28,'【記載例】シフト記号表（勤務時間帯）'!$C$6:$K$35,9,FALSE))</f>
        <v/>
      </c>
      <c r="W29" s="313">
        <f>IF(W28="","",VLOOKUP(W28,'【記載例】シフト記号表（勤務時間帯）'!$C$6:$K$35,9,FALSE))</f>
        <v>8</v>
      </c>
      <c r="X29" s="313">
        <f>IF(X28="","",VLOOKUP(X28,'【記載例】シフト記号表（勤務時間帯）'!$C$6:$K$35,9,FALSE))</f>
        <v>8</v>
      </c>
      <c r="Y29" s="314">
        <f>IF(Y28="","",VLOOKUP(Y28,'【記載例】シフト記号表（勤務時間帯）'!$C$6:$K$35,9,FALSE))</f>
        <v>8</v>
      </c>
      <c r="Z29" s="312">
        <f>IF(Z28="","",VLOOKUP(Z28,'【記載例】シフト記号表（勤務時間帯）'!$C$6:$K$35,9,FALSE))</f>
        <v>8</v>
      </c>
      <c r="AA29" s="313">
        <f>IF(AA28="","",VLOOKUP(AA28,'【記載例】シフト記号表（勤務時間帯）'!$C$6:$K$35,9,FALSE))</f>
        <v>8</v>
      </c>
      <c r="AB29" s="313" t="str">
        <f>IF(AB28="","",VLOOKUP(AB28,'【記載例】シフト記号表（勤務時間帯）'!$C$6:$K$35,9,FALSE))</f>
        <v/>
      </c>
      <c r="AC29" s="313" t="str">
        <f>IF(AC28="","",VLOOKUP(AC28,'【記載例】シフト記号表（勤務時間帯）'!$C$6:$K$35,9,FALSE))</f>
        <v/>
      </c>
      <c r="AD29" s="313">
        <f>IF(AD28="","",VLOOKUP(AD28,'【記載例】シフト記号表（勤務時間帯）'!$C$6:$K$35,9,FALSE))</f>
        <v>8</v>
      </c>
      <c r="AE29" s="313">
        <f>IF(AE28="","",VLOOKUP(AE28,'【記載例】シフト記号表（勤務時間帯）'!$C$6:$K$35,9,FALSE))</f>
        <v>8</v>
      </c>
      <c r="AF29" s="314">
        <f>IF(AF28="","",VLOOKUP(AF28,'【記載例】シフト記号表（勤務時間帯）'!$C$6:$K$35,9,FALSE))</f>
        <v>8</v>
      </c>
      <c r="AG29" s="312">
        <f>IF(AG28="","",VLOOKUP(AG28,'【記載例】シフト記号表（勤務時間帯）'!$C$6:$K$35,9,FALSE))</f>
        <v>8</v>
      </c>
      <c r="AH29" s="313">
        <f>IF(AH28="","",VLOOKUP(AH28,'【記載例】シフト記号表（勤務時間帯）'!$C$6:$K$35,9,FALSE))</f>
        <v>8</v>
      </c>
      <c r="AI29" s="313" t="str">
        <f>IF(AI28="","",VLOOKUP(AI28,'【記載例】シフト記号表（勤務時間帯）'!$C$6:$K$35,9,FALSE))</f>
        <v/>
      </c>
      <c r="AJ29" s="313" t="str">
        <f>IF(AJ28="","",VLOOKUP(AJ28,'【記載例】シフト記号表（勤務時間帯）'!$C$6:$K$35,9,FALSE))</f>
        <v/>
      </c>
      <c r="AK29" s="313">
        <f>IF(AK28="","",VLOOKUP(AK28,'【記載例】シフト記号表（勤務時間帯）'!$C$6:$K$35,9,FALSE))</f>
        <v>8</v>
      </c>
      <c r="AL29" s="313">
        <f>IF(AL28="","",VLOOKUP(AL28,'【記載例】シフト記号表（勤務時間帯）'!$C$6:$K$35,9,FALSE))</f>
        <v>8</v>
      </c>
      <c r="AM29" s="314">
        <f>IF(AM28="","",VLOOKUP(AM28,'【記載例】シフト記号表（勤務時間帯）'!$C$6:$K$35,9,FALSE))</f>
        <v>8</v>
      </c>
      <c r="AN29" s="312">
        <f>IF(AN28="","",VLOOKUP(AN28,'【記載例】シフト記号表（勤務時間帯）'!$C$6:$K$35,9,FALSE))</f>
        <v>8</v>
      </c>
      <c r="AO29" s="313">
        <f>IF(AO28="","",VLOOKUP(AO28,'【記載例】シフト記号表（勤務時間帯）'!$C$6:$K$35,9,FALSE))</f>
        <v>8</v>
      </c>
      <c r="AP29" s="313" t="str">
        <f>IF(AP28="","",VLOOKUP(AP28,'【記載例】シフト記号表（勤務時間帯）'!$C$6:$K$35,9,FALSE))</f>
        <v/>
      </c>
      <c r="AQ29" s="313" t="str">
        <f>IF(AQ28="","",VLOOKUP(AQ28,'【記載例】シフト記号表（勤務時間帯）'!$C$6:$K$35,9,FALSE))</f>
        <v/>
      </c>
      <c r="AR29" s="313">
        <f>IF(AR28="","",VLOOKUP(AR28,'【記載例】シフト記号表（勤務時間帯）'!$C$6:$K$35,9,FALSE))</f>
        <v>8</v>
      </c>
      <c r="AS29" s="313">
        <f>IF(AS28="","",VLOOKUP(AS28,'【記載例】シフト記号表（勤務時間帯）'!$C$6:$K$35,9,FALSE))</f>
        <v>8</v>
      </c>
      <c r="AT29" s="314">
        <f>IF(AT28="","",VLOOKUP(AT28,'【記載例】シフト記号表（勤務時間帯）'!$C$6:$K$35,9,FALSE))</f>
        <v>8</v>
      </c>
      <c r="AU29" s="312" t="str">
        <f>IF(AU28="","",VLOOKUP(AU28,'【記載例】シフト記号表（勤務時間帯）'!$C$6:$K$35,9,FALSE))</f>
        <v/>
      </c>
      <c r="AV29" s="313" t="str">
        <f>IF(AV28="","",VLOOKUP(AV28,'【記載例】シフト記号表（勤務時間帯）'!$C$6:$K$35,9,FALSE))</f>
        <v/>
      </c>
      <c r="AW29" s="313" t="str">
        <f>IF(AW28="","",VLOOKUP(AW28,'【記載例】シフト記号表（勤務時間帯）'!$C$6:$K$35,9,FALSE))</f>
        <v/>
      </c>
      <c r="AX29" s="904">
        <f>IF($BB$3="４週",SUM(S29:AT29),IF($BB$3="暦月",SUM(S29:AW29),""))</f>
        <v>160</v>
      </c>
      <c r="AY29" s="905"/>
      <c r="AZ29" s="906">
        <f>IF($BB$3="４週",AX29/4,IF($BB$3="暦月",【記載例】勤務表!AX29/(【記載例】勤務表!$BB$8/7),""))</f>
        <v>40</v>
      </c>
      <c r="BA29" s="907"/>
      <c r="BB29" s="923"/>
      <c r="BC29" s="924"/>
      <c r="BD29" s="924"/>
      <c r="BE29" s="924"/>
      <c r="BF29" s="925"/>
    </row>
    <row r="30" spans="2:58" ht="20.25" customHeight="1" x14ac:dyDescent="0.2">
      <c r="B30" s="1050"/>
      <c r="C30" s="940"/>
      <c r="D30" s="941"/>
      <c r="E30" s="942"/>
      <c r="F30" s="311" t="str">
        <f>C28</f>
        <v>看護職員</v>
      </c>
      <c r="G30" s="867"/>
      <c r="H30" s="1049"/>
      <c r="I30" s="1047"/>
      <c r="J30" s="1047"/>
      <c r="K30" s="1048"/>
      <c r="L30" s="877"/>
      <c r="M30" s="878"/>
      <c r="N30" s="878"/>
      <c r="O30" s="879"/>
      <c r="P30" s="929" t="s">
        <v>64</v>
      </c>
      <c r="Q30" s="930"/>
      <c r="R30" s="931"/>
      <c r="S30" s="316">
        <f>IF(S28="","",VLOOKUP(S28,'【記載例】シフト記号表（勤務時間帯）'!$C$6:$U$35,19,FALSE))</f>
        <v>7</v>
      </c>
      <c r="T30" s="317">
        <f>IF(T28="","",VLOOKUP(T28,'【記載例】シフト記号表（勤務時間帯）'!$C$6:$U$35,19,FALSE))</f>
        <v>7</v>
      </c>
      <c r="U30" s="317" t="str">
        <f>IF(U28="","",VLOOKUP(U28,'【記載例】シフト記号表（勤務時間帯）'!$C$6:$U$35,19,FALSE))</f>
        <v/>
      </c>
      <c r="V30" s="317" t="str">
        <f>IF(V28="","",VLOOKUP(V28,'【記載例】シフト記号表（勤務時間帯）'!$C$6:$U$35,19,FALSE))</f>
        <v/>
      </c>
      <c r="W30" s="317">
        <f>IF(W28="","",VLOOKUP(W28,'【記載例】シフト記号表（勤務時間帯）'!$C$6:$U$35,19,FALSE))</f>
        <v>7</v>
      </c>
      <c r="X30" s="317">
        <f>IF(X28="","",VLOOKUP(X28,'【記載例】シフト記号表（勤務時間帯）'!$C$6:$U$35,19,FALSE))</f>
        <v>7</v>
      </c>
      <c r="Y30" s="318">
        <f>IF(Y28="","",VLOOKUP(Y28,'【記載例】シフト記号表（勤務時間帯）'!$C$6:$U$35,19,FALSE))</f>
        <v>7</v>
      </c>
      <c r="Z30" s="316">
        <f>IF(Z28="","",VLOOKUP(Z28,'【記載例】シフト記号表（勤務時間帯）'!$C$6:$U$35,19,FALSE))</f>
        <v>7</v>
      </c>
      <c r="AA30" s="317">
        <f>IF(AA28="","",VLOOKUP(AA28,'【記載例】シフト記号表（勤務時間帯）'!$C$6:$U$35,19,FALSE))</f>
        <v>7</v>
      </c>
      <c r="AB30" s="317" t="str">
        <f>IF(AB28="","",VLOOKUP(AB28,'【記載例】シフト記号表（勤務時間帯）'!$C$6:$U$35,19,FALSE))</f>
        <v/>
      </c>
      <c r="AC30" s="317" t="str">
        <f>IF(AC28="","",VLOOKUP(AC28,'【記載例】シフト記号表（勤務時間帯）'!$C$6:$U$35,19,FALSE))</f>
        <v/>
      </c>
      <c r="AD30" s="317">
        <f>IF(AD28="","",VLOOKUP(AD28,'【記載例】シフト記号表（勤務時間帯）'!$C$6:$U$35,19,FALSE))</f>
        <v>7</v>
      </c>
      <c r="AE30" s="317">
        <f>IF(AE28="","",VLOOKUP(AE28,'【記載例】シフト記号表（勤務時間帯）'!$C$6:$U$35,19,FALSE))</f>
        <v>7</v>
      </c>
      <c r="AF30" s="318">
        <f>IF(AF28="","",VLOOKUP(AF28,'【記載例】シフト記号表（勤務時間帯）'!$C$6:$U$35,19,FALSE))</f>
        <v>7</v>
      </c>
      <c r="AG30" s="316">
        <f>IF(AG28="","",VLOOKUP(AG28,'【記載例】シフト記号表（勤務時間帯）'!$C$6:$U$35,19,FALSE))</f>
        <v>7</v>
      </c>
      <c r="AH30" s="317">
        <f>IF(AH28="","",VLOOKUP(AH28,'【記載例】シフト記号表（勤務時間帯）'!$C$6:$U$35,19,FALSE))</f>
        <v>7</v>
      </c>
      <c r="AI30" s="317" t="str">
        <f>IF(AI28="","",VLOOKUP(AI28,'【記載例】シフト記号表（勤務時間帯）'!$C$6:$U$35,19,FALSE))</f>
        <v/>
      </c>
      <c r="AJ30" s="317" t="str">
        <f>IF(AJ28="","",VLOOKUP(AJ28,'【記載例】シフト記号表（勤務時間帯）'!$C$6:$U$35,19,FALSE))</f>
        <v/>
      </c>
      <c r="AK30" s="317">
        <f>IF(AK28="","",VLOOKUP(AK28,'【記載例】シフト記号表（勤務時間帯）'!$C$6:$U$35,19,FALSE))</f>
        <v>7</v>
      </c>
      <c r="AL30" s="317">
        <f>IF(AL28="","",VLOOKUP(AL28,'【記載例】シフト記号表（勤務時間帯）'!$C$6:$U$35,19,FALSE))</f>
        <v>7</v>
      </c>
      <c r="AM30" s="318">
        <f>IF(AM28="","",VLOOKUP(AM28,'【記載例】シフト記号表（勤務時間帯）'!$C$6:$U$35,19,FALSE))</f>
        <v>7</v>
      </c>
      <c r="AN30" s="316">
        <f>IF(AN28="","",VLOOKUP(AN28,'【記載例】シフト記号表（勤務時間帯）'!$C$6:$U$35,19,FALSE))</f>
        <v>7</v>
      </c>
      <c r="AO30" s="317">
        <f>IF(AO28="","",VLOOKUP(AO28,'【記載例】シフト記号表（勤務時間帯）'!$C$6:$U$35,19,FALSE))</f>
        <v>7</v>
      </c>
      <c r="AP30" s="317" t="str">
        <f>IF(AP28="","",VLOOKUP(AP28,'【記載例】シフト記号表（勤務時間帯）'!$C$6:$U$35,19,FALSE))</f>
        <v/>
      </c>
      <c r="AQ30" s="317" t="str">
        <f>IF(AQ28="","",VLOOKUP(AQ28,'【記載例】シフト記号表（勤務時間帯）'!$C$6:$U$35,19,FALSE))</f>
        <v/>
      </c>
      <c r="AR30" s="317">
        <f>IF(AR28="","",VLOOKUP(AR28,'【記載例】シフト記号表（勤務時間帯）'!$C$6:$U$35,19,FALSE))</f>
        <v>7</v>
      </c>
      <c r="AS30" s="317">
        <f>IF(AS28="","",VLOOKUP(AS28,'【記載例】シフト記号表（勤務時間帯）'!$C$6:$U$35,19,FALSE))</f>
        <v>7</v>
      </c>
      <c r="AT30" s="318">
        <f>IF(AT28="","",VLOOKUP(AT28,'【記載例】シフト記号表（勤務時間帯）'!$C$6:$U$35,19,FALSE))</f>
        <v>7</v>
      </c>
      <c r="AU30" s="316" t="str">
        <f>IF(AU28="","",VLOOKUP(AU28,'【記載例】シフト記号表（勤務時間帯）'!$C$6:$U$35,19,FALSE))</f>
        <v/>
      </c>
      <c r="AV30" s="317" t="str">
        <f>IF(AV28="","",VLOOKUP(AV28,'【記載例】シフト記号表（勤務時間帯）'!$C$6:$U$35,19,FALSE))</f>
        <v/>
      </c>
      <c r="AW30" s="317" t="str">
        <f>IF(AW28="","",VLOOKUP(AW28,'【記載例】シフト記号表（勤務時間帯）'!$C$6:$U$35,19,FALSE))</f>
        <v/>
      </c>
      <c r="AX30" s="911">
        <f>IF($BB$3="４週",SUM(S30:AT30),IF($BB$3="暦月",SUM(S30:AW30),""))</f>
        <v>140</v>
      </c>
      <c r="AY30" s="912"/>
      <c r="AZ30" s="913">
        <f>IF($BB$3="４週",AX30/4,IF($BB$3="暦月",【記載例】勤務表!AX30/(【記載例】勤務表!$BB$8/7),""))</f>
        <v>35</v>
      </c>
      <c r="BA30" s="914"/>
      <c r="BB30" s="926"/>
      <c r="BC30" s="927"/>
      <c r="BD30" s="927"/>
      <c r="BE30" s="927"/>
      <c r="BF30" s="928"/>
    </row>
    <row r="31" spans="2:58" ht="20.25" customHeight="1" x14ac:dyDescent="0.2">
      <c r="B31" s="1050">
        <f>B28+1</f>
        <v>4</v>
      </c>
      <c r="C31" s="934" t="s">
        <v>70</v>
      </c>
      <c r="D31" s="935"/>
      <c r="E31" s="936"/>
      <c r="F31" s="319"/>
      <c r="G31" s="865" t="s">
        <v>129</v>
      </c>
      <c r="H31" s="868" t="s">
        <v>136</v>
      </c>
      <c r="I31" s="1047"/>
      <c r="J31" s="1047"/>
      <c r="K31" s="1048"/>
      <c r="L31" s="871" t="s">
        <v>137</v>
      </c>
      <c r="M31" s="872"/>
      <c r="N31" s="872"/>
      <c r="O31" s="873"/>
      <c r="P31" s="880" t="s">
        <v>62</v>
      </c>
      <c r="Q31" s="881"/>
      <c r="R31" s="882"/>
      <c r="S31" s="308" t="s">
        <v>88</v>
      </c>
      <c r="T31" s="309" t="s">
        <v>131</v>
      </c>
      <c r="U31" s="309"/>
      <c r="V31" s="309"/>
      <c r="W31" s="309" t="s">
        <v>88</v>
      </c>
      <c r="X31" s="309" t="s">
        <v>88</v>
      </c>
      <c r="Y31" s="310" t="s">
        <v>88</v>
      </c>
      <c r="Z31" s="308" t="s">
        <v>88</v>
      </c>
      <c r="AA31" s="309" t="s">
        <v>88</v>
      </c>
      <c r="AB31" s="309"/>
      <c r="AC31" s="309"/>
      <c r="AD31" s="309" t="s">
        <v>88</v>
      </c>
      <c r="AE31" s="309" t="s">
        <v>88</v>
      </c>
      <c r="AF31" s="310" t="s">
        <v>88</v>
      </c>
      <c r="AG31" s="308" t="s">
        <v>88</v>
      </c>
      <c r="AH31" s="309" t="s">
        <v>88</v>
      </c>
      <c r="AI31" s="309"/>
      <c r="AJ31" s="309"/>
      <c r="AK31" s="309" t="s">
        <v>88</v>
      </c>
      <c r="AL31" s="309" t="s">
        <v>88</v>
      </c>
      <c r="AM31" s="310" t="s">
        <v>88</v>
      </c>
      <c r="AN31" s="308" t="s">
        <v>88</v>
      </c>
      <c r="AO31" s="309" t="s">
        <v>88</v>
      </c>
      <c r="AP31" s="309"/>
      <c r="AQ31" s="309"/>
      <c r="AR31" s="309" t="s">
        <v>88</v>
      </c>
      <c r="AS31" s="309" t="s">
        <v>88</v>
      </c>
      <c r="AT31" s="310" t="s">
        <v>88</v>
      </c>
      <c r="AU31" s="308"/>
      <c r="AV31" s="309"/>
      <c r="AW31" s="309"/>
      <c r="AX31" s="892"/>
      <c r="AY31" s="893"/>
      <c r="AZ31" s="894"/>
      <c r="BA31" s="895"/>
      <c r="BB31" s="920"/>
      <c r="BC31" s="921"/>
      <c r="BD31" s="921"/>
      <c r="BE31" s="921"/>
      <c r="BF31" s="922"/>
    </row>
    <row r="32" spans="2:58" ht="20.25" customHeight="1" x14ac:dyDescent="0.2">
      <c r="B32" s="1050"/>
      <c r="C32" s="937"/>
      <c r="D32" s="938"/>
      <c r="E32" s="939"/>
      <c r="F32" s="311"/>
      <c r="G32" s="866"/>
      <c r="H32" s="1049"/>
      <c r="I32" s="1047"/>
      <c r="J32" s="1047"/>
      <c r="K32" s="1048"/>
      <c r="L32" s="874"/>
      <c r="M32" s="875"/>
      <c r="N32" s="875"/>
      <c r="O32" s="876"/>
      <c r="P32" s="901" t="s">
        <v>63</v>
      </c>
      <c r="Q32" s="902"/>
      <c r="R32" s="903"/>
      <c r="S32" s="312">
        <f>IF(S31="","",VLOOKUP(S31,'【記載例】シフト記号表（勤務時間帯）'!$C$6:$K$35,9,FALSE))</f>
        <v>8</v>
      </c>
      <c r="T32" s="313">
        <f>IF(T31="","",VLOOKUP(T31,'【記載例】シフト記号表（勤務時間帯）'!$C$6:$K$35,9,FALSE))</f>
        <v>8</v>
      </c>
      <c r="U32" s="313" t="str">
        <f>IF(U31="","",VLOOKUP(U31,'【記載例】シフト記号表（勤務時間帯）'!$C$6:$K$35,9,FALSE))</f>
        <v/>
      </c>
      <c r="V32" s="313" t="str">
        <f>IF(V31="","",VLOOKUP(V31,'【記載例】シフト記号表（勤務時間帯）'!$C$6:$K$35,9,FALSE))</f>
        <v/>
      </c>
      <c r="W32" s="313">
        <f>IF(W31="","",VLOOKUP(W31,'【記載例】シフト記号表（勤務時間帯）'!$C$6:$K$35,9,FALSE))</f>
        <v>8</v>
      </c>
      <c r="X32" s="313">
        <f>IF(X31="","",VLOOKUP(X31,'【記載例】シフト記号表（勤務時間帯）'!$C$6:$K$35,9,FALSE))</f>
        <v>8</v>
      </c>
      <c r="Y32" s="314">
        <f>IF(Y31="","",VLOOKUP(Y31,'【記載例】シフト記号表（勤務時間帯）'!$C$6:$K$35,9,FALSE))</f>
        <v>8</v>
      </c>
      <c r="Z32" s="312">
        <f>IF(Z31="","",VLOOKUP(Z31,'【記載例】シフト記号表（勤務時間帯）'!$C$6:$K$35,9,FALSE))</f>
        <v>8</v>
      </c>
      <c r="AA32" s="313">
        <f>IF(AA31="","",VLOOKUP(AA31,'【記載例】シフト記号表（勤務時間帯）'!$C$6:$K$35,9,FALSE))</f>
        <v>8</v>
      </c>
      <c r="AB32" s="313" t="str">
        <f>IF(AB31="","",VLOOKUP(AB31,'【記載例】シフト記号表（勤務時間帯）'!$C$6:$K$35,9,FALSE))</f>
        <v/>
      </c>
      <c r="AC32" s="313" t="str">
        <f>IF(AC31="","",VLOOKUP(AC31,'【記載例】シフト記号表（勤務時間帯）'!$C$6:$K$35,9,FALSE))</f>
        <v/>
      </c>
      <c r="AD32" s="313">
        <f>IF(AD31="","",VLOOKUP(AD31,'【記載例】シフト記号表（勤務時間帯）'!$C$6:$K$35,9,FALSE))</f>
        <v>8</v>
      </c>
      <c r="AE32" s="313">
        <f>IF(AE31="","",VLOOKUP(AE31,'【記載例】シフト記号表（勤務時間帯）'!$C$6:$K$35,9,FALSE))</f>
        <v>8</v>
      </c>
      <c r="AF32" s="314">
        <f>IF(AF31="","",VLOOKUP(AF31,'【記載例】シフト記号表（勤務時間帯）'!$C$6:$K$35,9,FALSE))</f>
        <v>8</v>
      </c>
      <c r="AG32" s="312">
        <f>IF(AG31="","",VLOOKUP(AG31,'【記載例】シフト記号表（勤務時間帯）'!$C$6:$K$35,9,FALSE))</f>
        <v>8</v>
      </c>
      <c r="AH32" s="313">
        <f>IF(AH31="","",VLOOKUP(AH31,'【記載例】シフト記号表（勤務時間帯）'!$C$6:$K$35,9,FALSE))</f>
        <v>8</v>
      </c>
      <c r="AI32" s="313" t="str">
        <f>IF(AI31="","",VLOOKUP(AI31,'【記載例】シフト記号表（勤務時間帯）'!$C$6:$K$35,9,FALSE))</f>
        <v/>
      </c>
      <c r="AJ32" s="313" t="str">
        <f>IF(AJ31="","",VLOOKUP(AJ31,'【記載例】シフト記号表（勤務時間帯）'!$C$6:$K$35,9,FALSE))</f>
        <v/>
      </c>
      <c r="AK32" s="313">
        <f>IF(AK31="","",VLOOKUP(AK31,'【記載例】シフト記号表（勤務時間帯）'!$C$6:$K$35,9,FALSE))</f>
        <v>8</v>
      </c>
      <c r="AL32" s="313">
        <f>IF(AL31="","",VLOOKUP(AL31,'【記載例】シフト記号表（勤務時間帯）'!$C$6:$K$35,9,FALSE))</f>
        <v>8</v>
      </c>
      <c r="AM32" s="314">
        <f>IF(AM31="","",VLOOKUP(AM31,'【記載例】シフト記号表（勤務時間帯）'!$C$6:$K$35,9,FALSE))</f>
        <v>8</v>
      </c>
      <c r="AN32" s="312">
        <f>IF(AN31="","",VLOOKUP(AN31,'【記載例】シフト記号表（勤務時間帯）'!$C$6:$K$35,9,FALSE))</f>
        <v>8</v>
      </c>
      <c r="AO32" s="313">
        <f>IF(AO31="","",VLOOKUP(AO31,'【記載例】シフト記号表（勤務時間帯）'!$C$6:$K$35,9,FALSE))</f>
        <v>8</v>
      </c>
      <c r="AP32" s="313" t="str">
        <f>IF(AP31="","",VLOOKUP(AP31,'【記載例】シフト記号表（勤務時間帯）'!$C$6:$K$35,9,FALSE))</f>
        <v/>
      </c>
      <c r="AQ32" s="313" t="str">
        <f>IF(AQ31="","",VLOOKUP(AQ31,'【記載例】シフト記号表（勤務時間帯）'!$C$6:$K$35,9,FALSE))</f>
        <v/>
      </c>
      <c r="AR32" s="313">
        <f>IF(AR31="","",VLOOKUP(AR31,'【記載例】シフト記号表（勤務時間帯）'!$C$6:$K$35,9,FALSE))</f>
        <v>8</v>
      </c>
      <c r="AS32" s="313">
        <f>IF(AS31="","",VLOOKUP(AS31,'【記載例】シフト記号表（勤務時間帯）'!$C$6:$K$35,9,FALSE))</f>
        <v>8</v>
      </c>
      <c r="AT32" s="314">
        <f>IF(AT31="","",VLOOKUP(AT31,'【記載例】シフト記号表（勤務時間帯）'!$C$6:$K$35,9,FALSE))</f>
        <v>8</v>
      </c>
      <c r="AU32" s="312" t="str">
        <f>IF(AU31="","",VLOOKUP(AU31,'【記載例】シフト記号表（勤務時間帯）'!$C$6:$K$35,9,FALSE))</f>
        <v/>
      </c>
      <c r="AV32" s="313" t="str">
        <f>IF(AV31="","",VLOOKUP(AV31,'【記載例】シフト記号表（勤務時間帯）'!$C$6:$K$35,9,FALSE))</f>
        <v/>
      </c>
      <c r="AW32" s="313" t="str">
        <f>IF(AW31="","",VLOOKUP(AW31,'【記載例】シフト記号表（勤務時間帯）'!$C$6:$K$35,9,FALSE))</f>
        <v/>
      </c>
      <c r="AX32" s="904">
        <f>IF($BB$3="４週",SUM(S32:AT32),IF($BB$3="暦月",SUM(S32:AW32),""))</f>
        <v>160</v>
      </c>
      <c r="AY32" s="905"/>
      <c r="AZ32" s="906">
        <f>IF($BB$3="４週",AX32/4,IF($BB$3="暦月",【記載例】勤務表!AX32/(【記載例】勤務表!$BB$8/7),""))</f>
        <v>40</v>
      </c>
      <c r="BA32" s="907"/>
      <c r="BB32" s="923"/>
      <c r="BC32" s="924"/>
      <c r="BD32" s="924"/>
      <c r="BE32" s="924"/>
      <c r="BF32" s="925"/>
    </row>
    <row r="33" spans="2:58" ht="20.25" customHeight="1" x14ac:dyDescent="0.2">
      <c r="B33" s="1050"/>
      <c r="C33" s="940"/>
      <c r="D33" s="941"/>
      <c r="E33" s="942"/>
      <c r="F33" s="311" t="str">
        <f>C31</f>
        <v>介護職員</v>
      </c>
      <c r="G33" s="867"/>
      <c r="H33" s="1049"/>
      <c r="I33" s="1047"/>
      <c r="J33" s="1047"/>
      <c r="K33" s="1048"/>
      <c r="L33" s="877"/>
      <c r="M33" s="878"/>
      <c r="N33" s="878"/>
      <c r="O33" s="879"/>
      <c r="P33" s="929" t="s">
        <v>64</v>
      </c>
      <c r="Q33" s="930"/>
      <c r="R33" s="931"/>
      <c r="S33" s="316">
        <f>IF(S31="","",VLOOKUP(S31,'【記載例】シフト記号表（勤務時間帯）'!$C$6:$U$35,19,FALSE))</f>
        <v>7</v>
      </c>
      <c r="T33" s="317">
        <f>IF(T31="","",VLOOKUP(T31,'【記載例】シフト記号表（勤務時間帯）'!$C$6:$U$35,19,FALSE))</f>
        <v>7</v>
      </c>
      <c r="U33" s="317" t="str">
        <f>IF(U31="","",VLOOKUP(U31,'【記載例】シフト記号表（勤務時間帯）'!$C$6:$U$35,19,FALSE))</f>
        <v/>
      </c>
      <c r="V33" s="317" t="str">
        <f>IF(V31="","",VLOOKUP(V31,'【記載例】シフト記号表（勤務時間帯）'!$C$6:$U$35,19,FALSE))</f>
        <v/>
      </c>
      <c r="W33" s="317">
        <f>IF(W31="","",VLOOKUP(W31,'【記載例】シフト記号表（勤務時間帯）'!$C$6:$U$35,19,FALSE))</f>
        <v>7</v>
      </c>
      <c r="X33" s="317">
        <f>IF(X31="","",VLOOKUP(X31,'【記載例】シフト記号表（勤務時間帯）'!$C$6:$U$35,19,FALSE))</f>
        <v>7</v>
      </c>
      <c r="Y33" s="318">
        <f>IF(Y31="","",VLOOKUP(Y31,'【記載例】シフト記号表（勤務時間帯）'!$C$6:$U$35,19,FALSE))</f>
        <v>7</v>
      </c>
      <c r="Z33" s="316">
        <f>IF(Z31="","",VLOOKUP(Z31,'【記載例】シフト記号表（勤務時間帯）'!$C$6:$U$35,19,FALSE))</f>
        <v>7</v>
      </c>
      <c r="AA33" s="317">
        <f>IF(AA31="","",VLOOKUP(AA31,'【記載例】シフト記号表（勤務時間帯）'!$C$6:$U$35,19,FALSE))</f>
        <v>7</v>
      </c>
      <c r="AB33" s="317" t="str">
        <f>IF(AB31="","",VLOOKUP(AB31,'【記載例】シフト記号表（勤務時間帯）'!$C$6:$U$35,19,FALSE))</f>
        <v/>
      </c>
      <c r="AC33" s="317" t="str">
        <f>IF(AC31="","",VLOOKUP(AC31,'【記載例】シフト記号表（勤務時間帯）'!$C$6:$U$35,19,FALSE))</f>
        <v/>
      </c>
      <c r="AD33" s="317">
        <f>IF(AD31="","",VLOOKUP(AD31,'【記載例】シフト記号表（勤務時間帯）'!$C$6:$U$35,19,FALSE))</f>
        <v>7</v>
      </c>
      <c r="AE33" s="317">
        <f>IF(AE31="","",VLOOKUP(AE31,'【記載例】シフト記号表（勤務時間帯）'!$C$6:$U$35,19,FALSE))</f>
        <v>7</v>
      </c>
      <c r="AF33" s="318">
        <f>IF(AF31="","",VLOOKUP(AF31,'【記載例】シフト記号表（勤務時間帯）'!$C$6:$U$35,19,FALSE))</f>
        <v>7</v>
      </c>
      <c r="AG33" s="316">
        <f>IF(AG31="","",VLOOKUP(AG31,'【記載例】シフト記号表（勤務時間帯）'!$C$6:$U$35,19,FALSE))</f>
        <v>7</v>
      </c>
      <c r="AH33" s="317">
        <f>IF(AH31="","",VLOOKUP(AH31,'【記載例】シフト記号表（勤務時間帯）'!$C$6:$U$35,19,FALSE))</f>
        <v>7</v>
      </c>
      <c r="AI33" s="317" t="str">
        <f>IF(AI31="","",VLOOKUP(AI31,'【記載例】シフト記号表（勤務時間帯）'!$C$6:$U$35,19,FALSE))</f>
        <v/>
      </c>
      <c r="AJ33" s="317" t="str">
        <f>IF(AJ31="","",VLOOKUP(AJ31,'【記載例】シフト記号表（勤務時間帯）'!$C$6:$U$35,19,FALSE))</f>
        <v/>
      </c>
      <c r="AK33" s="317">
        <f>IF(AK31="","",VLOOKUP(AK31,'【記載例】シフト記号表（勤務時間帯）'!$C$6:$U$35,19,FALSE))</f>
        <v>7</v>
      </c>
      <c r="AL33" s="317">
        <f>IF(AL31="","",VLOOKUP(AL31,'【記載例】シフト記号表（勤務時間帯）'!$C$6:$U$35,19,FALSE))</f>
        <v>7</v>
      </c>
      <c r="AM33" s="318">
        <f>IF(AM31="","",VLOOKUP(AM31,'【記載例】シフト記号表（勤務時間帯）'!$C$6:$U$35,19,FALSE))</f>
        <v>7</v>
      </c>
      <c r="AN33" s="316">
        <f>IF(AN31="","",VLOOKUP(AN31,'【記載例】シフト記号表（勤務時間帯）'!$C$6:$U$35,19,FALSE))</f>
        <v>7</v>
      </c>
      <c r="AO33" s="317">
        <f>IF(AO31="","",VLOOKUP(AO31,'【記載例】シフト記号表（勤務時間帯）'!$C$6:$U$35,19,FALSE))</f>
        <v>7</v>
      </c>
      <c r="AP33" s="317" t="str">
        <f>IF(AP31="","",VLOOKUP(AP31,'【記載例】シフト記号表（勤務時間帯）'!$C$6:$U$35,19,FALSE))</f>
        <v/>
      </c>
      <c r="AQ33" s="317" t="str">
        <f>IF(AQ31="","",VLOOKUP(AQ31,'【記載例】シフト記号表（勤務時間帯）'!$C$6:$U$35,19,FALSE))</f>
        <v/>
      </c>
      <c r="AR33" s="317">
        <f>IF(AR31="","",VLOOKUP(AR31,'【記載例】シフト記号表（勤務時間帯）'!$C$6:$U$35,19,FALSE))</f>
        <v>7</v>
      </c>
      <c r="AS33" s="317">
        <f>IF(AS31="","",VLOOKUP(AS31,'【記載例】シフト記号表（勤務時間帯）'!$C$6:$U$35,19,FALSE))</f>
        <v>7</v>
      </c>
      <c r="AT33" s="318">
        <f>IF(AT31="","",VLOOKUP(AT31,'【記載例】シフト記号表（勤務時間帯）'!$C$6:$U$35,19,FALSE))</f>
        <v>7</v>
      </c>
      <c r="AU33" s="316" t="str">
        <f>IF(AU31="","",VLOOKUP(AU31,'【記載例】シフト記号表（勤務時間帯）'!$C$6:$U$35,19,FALSE))</f>
        <v/>
      </c>
      <c r="AV33" s="317" t="str">
        <f>IF(AV31="","",VLOOKUP(AV31,'【記載例】シフト記号表（勤務時間帯）'!$C$6:$U$35,19,FALSE))</f>
        <v/>
      </c>
      <c r="AW33" s="317" t="str">
        <f>IF(AW31="","",VLOOKUP(AW31,'【記載例】シフト記号表（勤務時間帯）'!$C$6:$U$35,19,FALSE))</f>
        <v/>
      </c>
      <c r="AX33" s="911">
        <f>IF($BB$3="４週",SUM(S33:AT33),IF($BB$3="暦月",SUM(S33:AW33),""))</f>
        <v>140</v>
      </c>
      <c r="AY33" s="912"/>
      <c r="AZ33" s="913">
        <f>IF($BB$3="４週",AX33/4,IF($BB$3="暦月",【記載例】勤務表!AX33/(【記載例】勤務表!$BB$8/7),""))</f>
        <v>35</v>
      </c>
      <c r="BA33" s="914"/>
      <c r="BB33" s="926"/>
      <c r="BC33" s="927"/>
      <c r="BD33" s="927"/>
      <c r="BE33" s="927"/>
      <c r="BF33" s="928"/>
    </row>
    <row r="34" spans="2:58" ht="20.25" customHeight="1" x14ac:dyDescent="0.2">
      <c r="B34" s="1050">
        <f>B31+1</f>
        <v>5</v>
      </c>
      <c r="C34" s="934"/>
      <c r="D34" s="935"/>
      <c r="E34" s="936"/>
      <c r="F34" s="319"/>
      <c r="G34" s="865"/>
      <c r="H34" s="868"/>
      <c r="I34" s="1047"/>
      <c r="J34" s="1047"/>
      <c r="K34" s="1048"/>
      <c r="L34" s="871"/>
      <c r="M34" s="872"/>
      <c r="N34" s="872"/>
      <c r="O34" s="873"/>
      <c r="P34" s="880" t="s">
        <v>62</v>
      </c>
      <c r="Q34" s="881"/>
      <c r="R34" s="882"/>
      <c r="S34" s="308"/>
      <c r="T34" s="309"/>
      <c r="U34" s="309"/>
      <c r="V34" s="309"/>
      <c r="W34" s="309"/>
      <c r="X34" s="309"/>
      <c r="Y34" s="310"/>
      <c r="Z34" s="308"/>
      <c r="AA34" s="309"/>
      <c r="AB34" s="309"/>
      <c r="AC34" s="309"/>
      <c r="AD34" s="309"/>
      <c r="AE34" s="309"/>
      <c r="AF34" s="310"/>
      <c r="AG34" s="308"/>
      <c r="AH34" s="309"/>
      <c r="AI34" s="309"/>
      <c r="AJ34" s="309"/>
      <c r="AK34" s="309"/>
      <c r="AL34" s="309"/>
      <c r="AM34" s="310"/>
      <c r="AN34" s="308"/>
      <c r="AO34" s="309"/>
      <c r="AP34" s="309"/>
      <c r="AQ34" s="309"/>
      <c r="AR34" s="309"/>
      <c r="AS34" s="309"/>
      <c r="AT34" s="310"/>
      <c r="AU34" s="308"/>
      <c r="AV34" s="309"/>
      <c r="AW34" s="309"/>
      <c r="AX34" s="892"/>
      <c r="AY34" s="893"/>
      <c r="AZ34" s="894"/>
      <c r="BA34" s="895"/>
      <c r="BB34" s="920"/>
      <c r="BC34" s="921"/>
      <c r="BD34" s="921"/>
      <c r="BE34" s="921"/>
      <c r="BF34" s="922"/>
    </row>
    <row r="35" spans="2:58" ht="20.25" customHeight="1" x14ac:dyDescent="0.2">
      <c r="B35" s="1050"/>
      <c r="C35" s="937"/>
      <c r="D35" s="938"/>
      <c r="E35" s="939"/>
      <c r="F35" s="311"/>
      <c r="G35" s="866"/>
      <c r="H35" s="1049"/>
      <c r="I35" s="1047"/>
      <c r="J35" s="1047"/>
      <c r="K35" s="1048"/>
      <c r="L35" s="874"/>
      <c r="M35" s="875"/>
      <c r="N35" s="875"/>
      <c r="O35" s="876"/>
      <c r="P35" s="901" t="s">
        <v>63</v>
      </c>
      <c r="Q35" s="902"/>
      <c r="R35" s="903"/>
      <c r="S35" s="312" t="str">
        <f>IF(S34="","",VLOOKUP(S34,'【記載例】シフト記号表（勤務時間帯）'!$C$6:$K$35,9,FALSE))</f>
        <v/>
      </c>
      <c r="T35" s="313" t="str">
        <f>IF(T34="","",VLOOKUP(T34,'【記載例】シフト記号表（勤務時間帯）'!$C$6:$K$35,9,FALSE))</f>
        <v/>
      </c>
      <c r="U35" s="313" t="str">
        <f>IF(U34="","",VLOOKUP(U34,'【記載例】シフト記号表（勤務時間帯）'!$C$6:$K$35,9,FALSE))</f>
        <v/>
      </c>
      <c r="V35" s="313" t="str">
        <f>IF(V34="","",VLOOKUP(V34,'【記載例】シフト記号表（勤務時間帯）'!$C$6:$K$35,9,FALSE))</f>
        <v/>
      </c>
      <c r="W35" s="313" t="str">
        <f>IF(W34="","",VLOOKUP(W34,'【記載例】シフト記号表（勤務時間帯）'!$C$6:$K$35,9,FALSE))</f>
        <v/>
      </c>
      <c r="X35" s="313" t="str">
        <f>IF(X34="","",VLOOKUP(X34,'【記載例】シフト記号表（勤務時間帯）'!$C$6:$K$35,9,FALSE))</f>
        <v/>
      </c>
      <c r="Y35" s="314" t="str">
        <f>IF(Y34="","",VLOOKUP(Y34,'【記載例】シフト記号表（勤務時間帯）'!$C$6:$K$35,9,FALSE))</f>
        <v/>
      </c>
      <c r="Z35" s="312" t="str">
        <f>IF(Z34="","",VLOOKUP(Z34,'【記載例】シフト記号表（勤務時間帯）'!$C$6:$K$35,9,FALSE))</f>
        <v/>
      </c>
      <c r="AA35" s="313" t="str">
        <f>IF(AA34="","",VLOOKUP(AA34,'【記載例】シフト記号表（勤務時間帯）'!$C$6:$K$35,9,FALSE))</f>
        <v/>
      </c>
      <c r="AB35" s="313" t="str">
        <f>IF(AB34="","",VLOOKUP(AB34,'【記載例】シフト記号表（勤務時間帯）'!$C$6:$K$35,9,FALSE))</f>
        <v/>
      </c>
      <c r="AC35" s="313" t="str">
        <f>IF(AC34="","",VLOOKUP(AC34,'【記載例】シフト記号表（勤務時間帯）'!$C$6:$K$35,9,FALSE))</f>
        <v/>
      </c>
      <c r="AD35" s="313" t="str">
        <f>IF(AD34="","",VLOOKUP(AD34,'【記載例】シフト記号表（勤務時間帯）'!$C$6:$K$35,9,FALSE))</f>
        <v/>
      </c>
      <c r="AE35" s="313" t="str">
        <f>IF(AE34="","",VLOOKUP(AE34,'【記載例】シフト記号表（勤務時間帯）'!$C$6:$K$35,9,FALSE))</f>
        <v/>
      </c>
      <c r="AF35" s="314" t="str">
        <f>IF(AF34="","",VLOOKUP(AF34,'【記載例】シフト記号表（勤務時間帯）'!$C$6:$K$35,9,FALSE))</f>
        <v/>
      </c>
      <c r="AG35" s="312" t="str">
        <f>IF(AG34="","",VLOOKUP(AG34,'【記載例】シフト記号表（勤務時間帯）'!$C$6:$K$35,9,FALSE))</f>
        <v/>
      </c>
      <c r="AH35" s="313" t="str">
        <f>IF(AH34="","",VLOOKUP(AH34,'【記載例】シフト記号表（勤務時間帯）'!$C$6:$K$35,9,FALSE))</f>
        <v/>
      </c>
      <c r="AI35" s="313" t="str">
        <f>IF(AI34="","",VLOOKUP(AI34,'【記載例】シフト記号表（勤務時間帯）'!$C$6:$K$35,9,FALSE))</f>
        <v/>
      </c>
      <c r="AJ35" s="313" t="str">
        <f>IF(AJ34="","",VLOOKUP(AJ34,'【記載例】シフト記号表（勤務時間帯）'!$C$6:$K$35,9,FALSE))</f>
        <v/>
      </c>
      <c r="AK35" s="313" t="str">
        <f>IF(AK34="","",VLOOKUP(AK34,'【記載例】シフト記号表（勤務時間帯）'!$C$6:$K$35,9,FALSE))</f>
        <v/>
      </c>
      <c r="AL35" s="313" t="str">
        <f>IF(AL34="","",VLOOKUP(AL34,'【記載例】シフト記号表（勤務時間帯）'!$C$6:$K$35,9,FALSE))</f>
        <v/>
      </c>
      <c r="AM35" s="314" t="str">
        <f>IF(AM34="","",VLOOKUP(AM34,'【記載例】シフト記号表（勤務時間帯）'!$C$6:$K$35,9,FALSE))</f>
        <v/>
      </c>
      <c r="AN35" s="312" t="str">
        <f>IF(AN34="","",VLOOKUP(AN34,'【記載例】シフト記号表（勤務時間帯）'!$C$6:$K$35,9,FALSE))</f>
        <v/>
      </c>
      <c r="AO35" s="313" t="str">
        <f>IF(AO34="","",VLOOKUP(AO34,'【記載例】シフト記号表（勤務時間帯）'!$C$6:$K$35,9,FALSE))</f>
        <v/>
      </c>
      <c r="AP35" s="313" t="str">
        <f>IF(AP34="","",VLOOKUP(AP34,'【記載例】シフト記号表（勤務時間帯）'!$C$6:$K$35,9,FALSE))</f>
        <v/>
      </c>
      <c r="AQ35" s="313" t="str">
        <f>IF(AQ34="","",VLOOKUP(AQ34,'【記載例】シフト記号表（勤務時間帯）'!$C$6:$K$35,9,FALSE))</f>
        <v/>
      </c>
      <c r="AR35" s="313" t="str">
        <f>IF(AR34="","",VLOOKUP(AR34,'【記載例】シフト記号表（勤務時間帯）'!$C$6:$K$35,9,FALSE))</f>
        <v/>
      </c>
      <c r="AS35" s="313" t="str">
        <f>IF(AS34="","",VLOOKUP(AS34,'【記載例】シフト記号表（勤務時間帯）'!$C$6:$K$35,9,FALSE))</f>
        <v/>
      </c>
      <c r="AT35" s="314" t="str">
        <f>IF(AT34="","",VLOOKUP(AT34,'【記載例】シフト記号表（勤務時間帯）'!$C$6:$K$35,9,FALSE))</f>
        <v/>
      </c>
      <c r="AU35" s="312" t="str">
        <f>IF(AU34="","",VLOOKUP(AU34,'【記載例】シフト記号表（勤務時間帯）'!$C$6:$K$35,9,FALSE))</f>
        <v/>
      </c>
      <c r="AV35" s="313" t="str">
        <f>IF(AV34="","",VLOOKUP(AV34,'【記載例】シフト記号表（勤務時間帯）'!$C$6:$K$35,9,FALSE))</f>
        <v/>
      </c>
      <c r="AW35" s="313" t="str">
        <f>IF(AW34="","",VLOOKUP(AW34,'【記載例】シフト記号表（勤務時間帯）'!$C$6:$K$35,9,FALSE))</f>
        <v/>
      </c>
      <c r="AX35" s="904">
        <f>IF($BB$3="４週",SUM(S35:AT35),IF($BB$3="暦月",SUM(S35:AW35),""))</f>
        <v>0</v>
      </c>
      <c r="AY35" s="905"/>
      <c r="AZ35" s="906">
        <f>IF($BB$3="４週",AX35/4,IF($BB$3="暦月",【記載例】勤務表!AX35/(【記載例】勤務表!$BB$8/7),""))</f>
        <v>0</v>
      </c>
      <c r="BA35" s="907"/>
      <c r="BB35" s="923"/>
      <c r="BC35" s="924"/>
      <c r="BD35" s="924"/>
      <c r="BE35" s="924"/>
      <c r="BF35" s="925"/>
    </row>
    <row r="36" spans="2:58" ht="20.25" customHeight="1" x14ac:dyDescent="0.2">
      <c r="B36" s="1050"/>
      <c r="C36" s="940"/>
      <c r="D36" s="941"/>
      <c r="E36" s="942"/>
      <c r="F36" s="311">
        <f>C34</f>
        <v>0</v>
      </c>
      <c r="G36" s="867"/>
      <c r="H36" s="1049"/>
      <c r="I36" s="1047"/>
      <c r="J36" s="1047"/>
      <c r="K36" s="1048"/>
      <c r="L36" s="877"/>
      <c r="M36" s="878"/>
      <c r="N36" s="878"/>
      <c r="O36" s="879"/>
      <c r="P36" s="929" t="s">
        <v>64</v>
      </c>
      <c r="Q36" s="930"/>
      <c r="R36" s="931"/>
      <c r="S36" s="316" t="str">
        <f>IF(S34="","",VLOOKUP(S34,'【記載例】シフト記号表（勤務時間帯）'!$C$6:$U$35,19,FALSE))</f>
        <v/>
      </c>
      <c r="T36" s="317" t="str">
        <f>IF(T34="","",VLOOKUP(T34,'【記載例】シフト記号表（勤務時間帯）'!$C$6:$U$35,19,FALSE))</f>
        <v/>
      </c>
      <c r="U36" s="317" t="str">
        <f>IF(U34="","",VLOOKUP(U34,'【記載例】シフト記号表（勤務時間帯）'!$C$6:$U$35,19,FALSE))</f>
        <v/>
      </c>
      <c r="V36" s="317" t="str">
        <f>IF(V34="","",VLOOKUP(V34,'【記載例】シフト記号表（勤務時間帯）'!$C$6:$U$35,19,FALSE))</f>
        <v/>
      </c>
      <c r="W36" s="317" t="str">
        <f>IF(W34="","",VLOOKUP(W34,'【記載例】シフト記号表（勤務時間帯）'!$C$6:$U$35,19,FALSE))</f>
        <v/>
      </c>
      <c r="X36" s="317" t="str">
        <f>IF(X34="","",VLOOKUP(X34,'【記載例】シフト記号表（勤務時間帯）'!$C$6:$U$35,19,FALSE))</f>
        <v/>
      </c>
      <c r="Y36" s="318" t="str">
        <f>IF(Y34="","",VLOOKUP(Y34,'【記載例】シフト記号表（勤務時間帯）'!$C$6:$U$35,19,FALSE))</f>
        <v/>
      </c>
      <c r="Z36" s="316" t="str">
        <f>IF(Z34="","",VLOOKUP(Z34,'【記載例】シフト記号表（勤務時間帯）'!$C$6:$U$35,19,FALSE))</f>
        <v/>
      </c>
      <c r="AA36" s="317" t="str">
        <f>IF(AA34="","",VLOOKUP(AA34,'【記載例】シフト記号表（勤務時間帯）'!$C$6:$U$35,19,FALSE))</f>
        <v/>
      </c>
      <c r="AB36" s="317" t="str">
        <f>IF(AB34="","",VLOOKUP(AB34,'【記載例】シフト記号表（勤務時間帯）'!$C$6:$U$35,19,FALSE))</f>
        <v/>
      </c>
      <c r="AC36" s="317" t="str">
        <f>IF(AC34="","",VLOOKUP(AC34,'【記載例】シフト記号表（勤務時間帯）'!$C$6:$U$35,19,FALSE))</f>
        <v/>
      </c>
      <c r="AD36" s="317" t="str">
        <f>IF(AD34="","",VLOOKUP(AD34,'【記載例】シフト記号表（勤務時間帯）'!$C$6:$U$35,19,FALSE))</f>
        <v/>
      </c>
      <c r="AE36" s="317" t="str">
        <f>IF(AE34="","",VLOOKUP(AE34,'【記載例】シフト記号表（勤務時間帯）'!$C$6:$U$35,19,FALSE))</f>
        <v/>
      </c>
      <c r="AF36" s="318" t="str">
        <f>IF(AF34="","",VLOOKUP(AF34,'【記載例】シフト記号表（勤務時間帯）'!$C$6:$U$35,19,FALSE))</f>
        <v/>
      </c>
      <c r="AG36" s="316" t="str">
        <f>IF(AG34="","",VLOOKUP(AG34,'【記載例】シフト記号表（勤務時間帯）'!$C$6:$U$35,19,FALSE))</f>
        <v/>
      </c>
      <c r="AH36" s="317" t="str">
        <f>IF(AH34="","",VLOOKUP(AH34,'【記載例】シフト記号表（勤務時間帯）'!$C$6:$U$35,19,FALSE))</f>
        <v/>
      </c>
      <c r="AI36" s="317" t="str">
        <f>IF(AI34="","",VLOOKUP(AI34,'【記載例】シフト記号表（勤務時間帯）'!$C$6:$U$35,19,FALSE))</f>
        <v/>
      </c>
      <c r="AJ36" s="317" t="str">
        <f>IF(AJ34="","",VLOOKUP(AJ34,'【記載例】シフト記号表（勤務時間帯）'!$C$6:$U$35,19,FALSE))</f>
        <v/>
      </c>
      <c r="AK36" s="317" t="str">
        <f>IF(AK34="","",VLOOKUP(AK34,'【記載例】シフト記号表（勤務時間帯）'!$C$6:$U$35,19,FALSE))</f>
        <v/>
      </c>
      <c r="AL36" s="317" t="str">
        <f>IF(AL34="","",VLOOKUP(AL34,'【記載例】シフト記号表（勤務時間帯）'!$C$6:$U$35,19,FALSE))</f>
        <v/>
      </c>
      <c r="AM36" s="318" t="str">
        <f>IF(AM34="","",VLOOKUP(AM34,'【記載例】シフト記号表（勤務時間帯）'!$C$6:$U$35,19,FALSE))</f>
        <v/>
      </c>
      <c r="AN36" s="316" t="str">
        <f>IF(AN34="","",VLOOKUP(AN34,'【記載例】シフト記号表（勤務時間帯）'!$C$6:$U$35,19,FALSE))</f>
        <v/>
      </c>
      <c r="AO36" s="317" t="str">
        <f>IF(AO34="","",VLOOKUP(AO34,'【記載例】シフト記号表（勤務時間帯）'!$C$6:$U$35,19,FALSE))</f>
        <v/>
      </c>
      <c r="AP36" s="317" t="str">
        <f>IF(AP34="","",VLOOKUP(AP34,'【記載例】シフト記号表（勤務時間帯）'!$C$6:$U$35,19,FALSE))</f>
        <v/>
      </c>
      <c r="AQ36" s="317" t="str">
        <f>IF(AQ34="","",VLOOKUP(AQ34,'【記載例】シフト記号表（勤務時間帯）'!$C$6:$U$35,19,FALSE))</f>
        <v/>
      </c>
      <c r="AR36" s="317" t="str">
        <f>IF(AR34="","",VLOOKUP(AR34,'【記載例】シフト記号表（勤務時間帯）'!$C$6:$U$35,19,FALSE))</f>
        <v/>
      </c>
      <c r="AS36" s="317" t="str">
        <f>IF(AS34="","",VLOOKUP(AS34,'【記載例】シフト記号表（勤務時間帯）'!$C$6:$U$35,19,FALSE))</f>
        <v/>
      </c>
      <c r="AT36" s="318" t="str">
        <f>IF(AT34="","",VLOOKUP(AT34,'【記載例】シフト記号表（勤務時間帯）'!$C$6:$U$35,19,FALSE))</f>
        <v/>
      </c>
      <c r="AU36" s="316" t="str">
        <f>IF(AU34="","",VLOOKUP(AU34,'【記載例】シフト記号表（勤務時間帯）'!$C$6:$U$35,19,FALSE))</f>
        <v/>
      </c>
      <c r="AV36" s="317" t="str">
        <f>IF(AV34="","",VLOOKUP(AV34,'【記載例】シフト記号表（勤務時間帯）'!$C$6:$U$35,19,FALSE))</f>
        <v/>
      </c>
      <c r="AW36" s="317" t="str">
        <f>IF(AW34="","",VLOOKUP(AW34,'【記載例】シフト記号表（勤務時間帯）'!$C$6:$U$35,19,FALSE))</f>
        <v/>
      </c>
      <c r="AX36" s="911">
        <f>IF($BB$3="４週",SUM(S36:AT36),IF($BB$3="暦月",SUM(S36:AW36),""))</f>
        <v>0</v>
      </c>
      <c r="AY36" s="912"/>
      <c r="AZ36" s="913">
        <f>IF($BB$3="４週",AX36/4,IF($BB$3="暦月",【記載例】勤務表!AX36/(【記載例】勤務表!$BB$8/7),""))</f>
        <v>0</v>
      </c>
      <c r="BA36" s="914"/>
      <c r="BB36" s="926"/>
      <c r="BC36" s="927"/>
      <c r="BD36" s="927"/>
      <c r="BE36" s="927"/>
      <c r="BF36" s="928"/>
    </row>
    <row r="37" spans="2:58" ht="20.25" customHeight="1" x14ac:dyDescent="0.2">
      <c r="B37" s="1050">
        <f>B34+1</f>
        <v>6</v>
      </c>
      <c r="C37" s="934"/>
      <c r="D37" s="935"/>
      <c r="E37" s="936"/>
      <c r="F37" s="319"/>
      <c r="G37" s="865"/>
      <c r="H37" s="868"/>
      <c r="I37" s="1047"/>
      <c r="J37" s="1047"/>
      <c r="K37" s="1048"/>
      <c r="L37" s="871"/>
      <c r="M37" s="872"/>
      <c r="N37" s="872"/>
      <c r="O37" s="873"/>
      <c r="P37" s="880" t="s">
        <v>62</v>
      </c>
      <c r="Q37" s="881"/>
      <c r="R37" s="882"/>
      <c r="S37" s="308"/>
      <c r="T37" s="309"/>
      <c r="U37" s="309"/>
      <c r="V37" s="309"/>
      <c r="W37" s="309"/>
      <c r="X37" s="309"/>
      <c r="Y37" s="310"/>
      <c r="Z37" s="308"/>
      <c r="AA37" s="309"/>
      <c r="AB37" s="309"/>
      <c r="AC37" s="309"/>
      <c r="AD37" s="309"/>
      <c r="AE37" s="309"/>
      <c r="AF37" s="310"/>
      <c r="AG37" s="308"/>
      <c r="AH37" s="309"/>
      <c r="AI37" s="309"/>
      <c r="AJ37" s="309"/>
      <c r="AK37" s="309"/>
      <c r="AL37" s="309"/>
      <c r="AM37" s="310"/>
      <c r="AN37" s="308"/>
      <c r="AO37" s="309"/>
      <c r="AP37" s="309"/>
      <c r="AQ37" s="309"/>
      <c r="AR37" s="309"/>
      <c r="AS37" s="309"/>
      <c r="AT37" s="310"/>
      <c r="AU37" s="308"/>
      <c r="AV37" s="309"/>
      <c r="AW37" s="309"/>
      <c r="AX37" s="892"/>
      <c r="AY37" s="893"/>
      <c r="AZ37" s="894"/>
      <c r="BA37" s="895"/>
      <c r="BB37" s="920"/>
      <c r="BC37" s="921"/>
      <c r="BD37" s="921"/>
      <c r="BE37" s="921"/>
      <c r="BF37" s="922"/>
    </row>
    <row r="38" spans="2:58" ht="20.25" customHeight="1" x14ac:dyDescent="0.2">
      <c r="B38" s="1050"/>
      <c r="C38" s="937"/>
      <c r="D38" s="938"/>
      <c r="E38" s="939"/>
      <c r="F38" s="311"/>
      <c r="G38" s="866"/>
      <c r="H38" s="1049"/>
      <c r="I38" s="1047"/>
      <c r="J38" s="1047"/>
      <c r="K38" s="1048"/>
      <c r="L38" s="874"/>
      <c r="M38" s="875"/>
      <c r="N38" s="875"/>
      <c r="O38" s="876"/>
      <c r="P38" s="901" t="s">
        <v>63</v>
      </c>
      <c r="Q38" s="902"/>
      <c r="R38" s="903"/>
      <c r="S38" s="312" t="str">
        <f>IF(S37="","",VLOOKUP(S37,'【記載例】シフト記号表（勤務時間帯）'!$C$6:$K$35,9,FALSE))</f>
        <v/>
      </c>
      <c r="T38" s="313" t="str">
        <f>IF(T37="","",VLOOKUP(T37,'【記載例】シフト記号表（勤務時間帯）'!$C$6:$K$35,9,FALSE))</f>
        <v/>
      </c>
      <c r="U38" s="313" t="str">
        <f>IF(U37="","",VLOOKUP(U37,'【記載例】シフト記号表（勤務時間帯）'!$C$6:$K$35,9,FALSE))</f>
        <v/>
      </c>
      <c r="V38" s="313" t="str">
        <f>IF(V37="","",VLOOKUP(V37,'【記載例】シフト記号表（勤務時間帯）'!$C$6:$K$35,9,FALSE))</f>
        <v/>
      </c>
      <c r="W38" s="313" t="str">
        <f>IF(W37="","",VLOOKUP(W37,'【記載例】シフト記号表（勤務時間帯）'!$C$6:$K$35,9,FALSE))</f>
        <v/>
      </c>
      <c r="X38" s="313" t="str">
        <f>IF(X37="","",VLOOKUP(X37,'【記載例】シフト記号表（勤務時間帯）'!$C$6:$K$35,9,FALSE))</f>
        <v/>
      </c>
      <c r="Y38" s="314" t="str">
        <f>IF(Y37="","",VLOOKUP(Y37,'【記載例】シフト記号表（勤務時間帯）'!$C$6:$K$35,9,FALSE))</f>
        <v/>
      </c>
      <c r="Z38" s="312" t="str">
        <f>IF(Z37="","",VLOOKUP(Z37,'【記載例】シフト記号表（勤務時間帯）'!$C$6:$K$35,9,FALSE))</f>
        <v/>
      </c>
      <c r="AA38" s="313" t="str">
        <f>IF(AA37="","",VLOOKUP(AA37,'【記載例】シフト記号表（勤務時間帯）'!$C$6:$K$35,9,FALSE))</f>
        <v/>
      </c>
      <c r="AB38" s="313" t="str">
        <f>IF(AB37="","",VLOOKUP(AB37,'【記載例】シフト記号表（勤務時間帯）'!$C$6:$K$35,9,FALSE))</f>
        <v/>
      </c>
      <c r="AC38" s="313" t="str">
        <f>IF(AC37="","",VLOOKUP(AC37,'【記載例】シフト記号表（勤務時間帯）'!$C$6:$K$35,9,FALSE))</f>
        <v/>
      </c>
      <c r="AD38" s="313" t="str">
        <f>IF(AD37="","",VLOOKUP(AD37,'【記載例】シフト記号表（勤務時間帯）'!$C$6:$K$35,9,FALSE))</f>
        <v/>
      </c>
      <c r="AE38" s="313" t="str">
        <f>IF(AE37="","",VLOOKUP(AE37,'【記載例】シフト記号表（勤務時間帯）'!$C$6:$K$35,9,FALSE))</f>
        <v/>
      </c>
      <c r="AF38" s="314" t="str">
        <f>IF(AF37="","",VLOOKUP(AF37,'【記載例】シフト記号表（勤務時間帯）'!$C$6:$K$35,9,FALSE))</f>
        <v/>
      </c>
      <c r="AG38" s="312" t="str">
        <f>IF(AG37="","",VLOOKUP(AG37,'【記載例】シフト記号表（勤務時間帯）'!$C$6:$K$35,9,FALSE))</f>
        <v/>
      </c>
      <c r="AH38" s="313" t="str">
        <f>IF(AH37="","",VLOOKUP(AH37,'【記載例】シフト記号表（勤務時間帯）'!$C$6:$K$35,9,FALSE))</f>
        <v/>
      </c>
      <c r="AI38" s="313" t="str">
        <f>IF(AI37="","",VLOOKUP(AI37,'【記載例】シフト記号表（勤務時間帯）'!$C$6:$K$35,9,FALSE))</f>
        <v/>
      </c>
      <c r="AJ38" s="313" t="str">
        <f>IF(AJ37="","",VLOOKUP(AJ37,'【記載例】シフト記号表（勤務時間帯）'!$C$6:$K$35,9,FALSE))</f>
        <v/>
      </c>
      <c r="AK38" s="313" t="str">
        <f>IF(AK37="","",VLOOKUP(AK37,'【記載例】シフト記号表（勤務時間帯）'!$C$6:$K$35,9,FALSE))</f>
        <v/>
      </c>
      <c r="AL38" s="313" t="str">
        <f>IF(AL37="","",VLOOKUP(AL37,'【記載例】シフト記号表（勤務時間帯）'!$C$6:$K$35,9,FALSE))</f>
        <v/>
      </c>
      <c r="AM38" s="314" t="str">
        <f>IF(AM37="","",VLOOKUP(AM37,'【記載例】シフト記号表（勤務時間帯）'!$C$6:$K$35,9,FALSE))</f>
        <v/>
      </c>
      <c r="AN38" s="312" t="str">
        <f>IF(AN37="","",VLOOKUP(AN37,'【記載例】シフト記号表（勤務時間帯）'!$C$6:$K$35,9,FALSE))</f>
        <v/>
      </c>
      <c r="AO38" s="313" t="str">
        <f>IF(AO37="","",VLOOKUP(AO37,'【記載例】シフト記号表（勤務時間帯）'!$C$6:$K$35,9,FALSE))</f>
        <v/>
      </c>
      <c r="AP38" s="313" t="str">
        <f>IF(AP37="","",VLOOKUP(AP37,'【記載例】シフト記号表（勤務時間帯）'!$C$6:$K$35,9,FALSE))</f>
        <v/>
      </c>
      <c r="AQ38" s="313" t="str">
        <f>IF(AQ37="","",VLOOKUP(AQ37,'【記載例】シフト記号表（勤務時間帯）'!$C$6:$K$35,9,FALSE))</f>
        <v/>
      </c>
      <c r="AR38" s="313" t="str">
        <f>IF(AR37="","",VLOOKUP(AR37,'【記載例】シフト記号表（勤務時間帯）'!$C$6:$K$35,9,FALSE))</f>
        <v/>
      </c>
      <c r="AS38" s="313" t="str">
        <f>IF(AS37="","",VLOOKUP(AS37,'【記載例】シフト記号表（勤務時間帯）'!$C$6:$K$35,9,FALSE))</f>
        <v/>
      </c>
      <c r="AT38" s="314" t="str">
        <f>IF(AT37="","",VLOOKUP(AT37,'【記載例】シフト記号表（勤務時間帯）'!$C$6:$K$35,9,FALSE))</f>
        <v/>
      </c>
      <c r="AU38" s="312" t="str">
        <f>IF(AU37="","",VLOOKUP(AU37,'【記載例】シフト記号表（勤務時間帯）'!$C$6:$K$35,9,FALSE))</f>
        <v/>
      </c>
      <c r="AV38" s="313" t="str">
        <f>IF(AV37="","",VLOOKUP(AV37,'【記載例】シフト記号表（勤務時間帯）'!$C$6:$K$35,9,FALSE))</f>
        <v/>
      </c>
      <c r="AW38" s="313" t="str">
        <f>IF(AW37="","",VLOOKUP(AW37,'【記載例】シフト記号表（勤務時間帯）'!$C$6:$K$35,9,FALSE))</f>
        <v/>
      </c>
      <c r="AX38" s="904">
        <f>IF($BB$3="４週",SUM(S38:AT38),IF($BB$3="暦月",SUM(S38:AW38),""))</f>
        <v>0</v>
      </c>
      <c r="AY38" s="905"/>
      <c r="AZ38" s="906">
        <f>IF($BB$3="４週",AX38/4,IF($BB$3="暦月",【記載例】勤務表!AX38/(【記載例】勤務表!$BB$8/7),""))</f>
        <v>0</v>
      </c>
      <c r="BA38" s="907"/>
      <c r="BB38" s="923"/>
      <c r="BC38" s="924"/>
      <c r="BD38" s="924"/>
      <c r="BE38" s="924"/>
      <c r="BF38" s="925"/>
    </row>
    <row r="39" spans="2:58" ht="20.25" customHeight="1" x14ac:dyDescent="0.2">
      <c r="B39" s="1050"/>
      <c r="C39" s="940"/>
      <c r="D39" s="941"/>
      <c r="E39" s="942"/>
      <c r="F39" s="311">
        <f>C37</f>
        <v>0</v>
      </c>
      <c r="G39" s="867"/>
      <c r="H39" s="1049"/>
      <c r="I39" s="1047"/>
      <c r="J39" s="1047"/>
      <c r="K39" s="1048"/>
      <c r="L39" s="877"/>
      <c r="M39" s="878"/>
      <c r="N39" s="878"/>
      <c r="O39" s="879"/>
      <c r="P39" s="929" t="s">
        <v>64</v>
      </c>
      <c r="Q39" s="930"/>
      <c r="R39" s="931"/>
      <c r="S39" s="316" t="str">
        <f>IF(S37="","",VLOOKUP(S37,'【記載例】シフト記号表（勤務時間帯）'!$C$6:$U$35,19,FALSE))</f>
        <v/>
      </c>
      <c r="T39" s="317" t="str">
        <f>IF(T37="","",VLOOKUP(T37,'【記載例】シフト記号表（勤務時間帯）'!$C$6:$U$35,19,FALSE))</f>
        <v/>
      </c>
      <c r="U39" s="317" t="str">
        <f>IF(U37="","",VLOOKUP(U37,'【記載例】シフト記号表（勤務時間帯）'!$C$6:$U$35,19,FALSE))</f>
        <v/>
      </c>
      <c r="V39" s="317" t="str">
        <f>IF(V37="","",VLOOKUP(V37,'【記載例】シフト記号表（勤務時間帯）'!$C$6:$U$35,19,FALSE))</f>
        <v/>
      </c>
      <c r="W39" s="317" t="str">
        <f>IF(W37="","",VLOOKUP(W37,'【記載例】シフト記号表（勤務時間帯）'!$C$6:$U$35,19,FALSE))</f>
        <v/>
      </c>
      <c r="X39" s="317" t="str">
        <f>IF(X37="","",VLOOKUP(X37,'【記載例】シフト記号表（勤務時間帯）'!$C$6:$U$35,19,FALSE))</f>
        <v/>
      </c>
      <c r="Y39" s="318" t="str">
        <f>IF(Y37="","",VLOOKUP(Y37,'【記載例】シフト記号表（勤務時間帯）'!$C$6:$U$35,19,FALSE))</f>
        <v/>
      </c>
      <c r="Z39" s="316" t="str">
        <f>IF(Z37="","",VLOOKUP(Z37,'【記載例】シフト記号表（勤務時間帯）'!$C$6:$U$35,19,FALSE))</f>
        <v/>
      </c>
      <c r="AA39" s="317" t="str">
        <f>IF(AA37="","",VLOOKUP(AA37,'【記載例】シフト記号表（勤務時間帯）'!$C$6:$U$35,19,FALSE))</f>
        <v/>
      </c>
      <c r="AB39" s="317" t="str">
        <f>IF(AB37="","",VLOOKUP(AB37,'【記載例】シフト記号表（勤務時間帯）'!$C$6:$U$35,19,FALSE))</f>
        <v/>
      </c>
      <c r="AC39" s="317" t="str">
        <f>IF(AC37="","",VLOOKUP(AC37,'【記載例】シフト記号表（勤務時間帯）'!$C$6:$U$35,19,FALSE))</f>
        <v/>
      </c>
      <c r="AD39" s="317" t="str">
        <f>IF(AD37="","",VLOOKUP(AD37,'【記載例】シフト記号表（勤務時間帯）'!$C$6:$U$35,19,FALSE))</f>
        <v/>
      </c>
      <c r="AE39" s="317" t="str">
        <f>IF(AE37="","",VLOOKUP(AE37,'【記載例】シフト記号表（勤務時間帯）'!$C$6:$U$35,19,FALSE))</f>
        <v/>
      </c>
      <c r="AF39" s="318" t="str">
        <f>IF(AF37="","",VLOOKUP(AF37,'【記載例】シフト記号表（勤務時間帯）'!$C$6:$U$35,19,FALSE))</f>
        <v/>
      </c>
      <c r="AG39" s="316" t="str">
        <f>IF(AG37="","",VLOOKUP(AG37,'【記載例】シフト記号表（勤務時間帯）'!$C$6:$U$35,19,FALSE))</f>
        <v/>
      </c>
      <c r="AH39" s="317" t="str">
        <f>IF(AH37="","",VLOOKUP(AH37,'【記載例】シフト記号表（勤務時間帯）'!$C$6:$U$35,19,FALSE))</f>
        <v/>
      </c>
      <c r="AI39" s="317" t="str">
        <f>IF(AI37="","",VLOOKUP(AI37,'【記載例】シフト記号表（勤務時間帯）'!$C$6:$U$35,19,FALSE))</f>
        <v/>
      </c>
      <c r="AJ39" s="317" t="str">
        <f>IF(AJ37="","",VLOOKUP(AJ37,'【記載例】シフト記号表（勤務時間帯）'!$C$6:$U$35,19,FALSE))</f>
        <v/>
      </c>
      <c r="AK39" s="317" t="str">
        <f>IF(AK37="","",VLOOKUP(AK37,'【記載例】シフト記号表（勤務時間帯）'!$C$6:$U$35,19,FALSE))</f>
        <v/>
      </c>
      <c r="AL39" s="317" t="str">
        <f>IF(AL37="","",VLOOKUP(AL37,'【記載例】シフト記号表（勤務時間帯）'!$C$6:$U$35,19,FALSE))</f>
        <v/>
      </c>
      <c r="AM39" s="318" t="str">
        <f>IF(AM37="","",VLOOKUP(AM37,'【記載例】シフト記号表（勤務時間帯）'!$C$6:$U$35,19,FALSE))</f>
        <v/>
      </c>
      <c r="AN39" s="316" t="str">
        <f>IF(AN37="","",VLOOKUP(AN37,'【記載例】シフト記号表（勤務時間帯）'!$C$6:$U$35,19,FALSE))</f>
        <v/>
      </c>
      <c r="AO39" s="317" t="str">
        <f>IF(AO37="","",VLOOKUP(AO37,'【記載例】シフト記号表（勤務時間帯）'!$C$6:$U$35,19,FALSE))</f>
        <v/>
      </c>
      <c r="AP39" s="317" t="str">
        <f>IF(AP37="","",VLOOKUP(AP37,'【記載例】シフト記号表（勤務時間帯）'!$C$6:$U$35,19,FALSE))</f>
        <v/>
      </c>
      <c r="AQ39" s="317" t="str">
        <f>IF(AQ37="","",VLOOKUP(AQ37,'【記載例】シフト記号表（勤務時間帯）'!$C$6:$U$35,19,FALSE))</f>
        <v/>
      </c>
      <c r="AR39" s="317" t="str">
        <f>IF(AR37="","",VLOOKUP(AR37,'【記載例】シフト記号表（勤務時間帯）'!$C$6:$U$35,19,FALSE))</f>
        <v/>
      </c>
      <c r="AS39" s="317" t="str">
        <f>IF(AS37="","",VLOOKUP(AS37,'【記載例】シフト記号表（勤務時間帯）'!$C$6:$U$35,19,FALSE))</f>
        <v/>
      </c>
      <c r="AT39" s="318" t="str">
        <f>IF(AT37="","",VLOOKUP(AT37,'【記載例】シフト記号表（勤務時間帯）'!$C$6:$U$35,19,FALSE))</f>
        <v/>
      </c>
      <c r="AU39" s="316" t="str">
        <f>IF(AU37="","",VLOOKUP(AU37,'【記載例】シフト記号表（勤務時間帯）'!$C$6:$U$35,19,FALSE))</f>
        <v/>
      </c>
      <c r="AV39" s="317" t="str">
        <f>IF(AV37="","",VLOOKUP(AV37,'【記載例】シフト記号表（勤務時間帯）'!$C$6:$U$35,19,FALSE))</f>
        <v/>
      </c>
      <c r="AW39" s="317" t="str">
        <f>IF(AW37="","",VLOOKUP(AW37,'【記載例】シフト記号表（勤務時間帯）'!$C$6:$U$35,19,FALSE))</f>
        <v/>
      </c>
      <c r="AX39" s="911">
        <f>IF($BB$3="４週",SUM(S39:AT39),IF($BB$3="暦月",SUM(S39:AW39),""))</f>
        <v>0</v>
      </c>
      <c r="AY39" s="912"/>
      <c r="AZ39" s="913">
        <f>IF($BB$3="４週",AX39/4,IF($BB$3="暦月",【記載例】勤務表!AX39/(【記載例】勤務表!$BB$8/7),""))</f>
        <v>0</v>
      </c>
      <c r="BA39" s="914"/>
      <c r="BB39" s="926"/>
      <c r="BC39" s="927"/>
      <c r="BD39" s="927"/>
      <c r="BE39" s="927"/>
      <c r="BF39" s="928"/>
    </row>
    <row r="40" spans="2:58" ht="20.25" customHeight="1" x14ac:dyDescent="0.2">
      <c r="B40" s="1050">
        <f>B37+1</f>
        <v>7</v>
      </c>
      <c r="C40" s="934"/>
      <c r="D40" s="935"/>
      <c r="E40" s="936"/>
      <c r="F40" s="319"/>
      <c r="G40" s="865"/>
      <c r="H40" s="868"/>
      <c r="I40" s="1047"/>
      <c r="J40" s="1047"/>
      <c r="K40" s="1048"/>
      <c r="L40" s="871"/>
      <c r="M40" s="872"/>
      <c r="N40" s="872"/>
      <c r="O40" s="873"/>
      <c r="P40" s="880" t="s">
        <v>62</v>
      </c>
      <c r="Q40" s="881"/>
      <c r="R40" s="882"/>
      <c r="S40" s="308"/>
      <c r="T40" s="309"/>
      <c r="U40" s="309"/>
      <c r="V40" s="309"/>
      <c r="W40" s="309"/>
      <c r="X40" s="309"/>
      <c r="Y40" s="310"/>
      <c r="Z40" s="308"/>
      <c r="AA40" s="309"/>
      <c r="AB40" s="309"/>
      <c r="AC40" s="309"/>
      <c r="AD40" s="309"/>
      <c r="AE40" s="309"/>
      <c r="AF40" s="310"/>
      <c r="AG40" s="308"/>
      <c r="AH40" s="309"/>
      <c r="AI40" s="309"/>
      <c r="AJ40" s="309"/>
      <c r="AK40" s="309"/>
      <c r="AL40" s="309"/>
      <c r="AM40" s="310"/>
      <c r="AN40" s="308"/>
      <c r="AO40" s="309"/>
      <c r="AP40" s="309"/>
      <c r="AQ40" s="309"/>
      <c r="AR40" s="309"/>
      <c r="AS40" s="309"/>
      <c r="AT40" s="310"/>
      <c r="AU40" s="308"/>
      <c r="AV40" s="309"/>
      <c r="AW40" s="309"/>
      <c r="AX40" s="892"/>
      <c r="AY40" s="893"/>
      <c r="AZ40" s="894"/>
      <c r="BA40" s="895"/>
      <c r="BB40" s="920"/>
      <c r="BC40" s="921"/>
      <c r="BD40" s="921"/>
      <c r="BE40" s="921"/>
      <c r="BF40" s="922"/>
    </row>
    <row r="41" spans="2:58" ht="20.25" customHeight="1" x14ac:dyDescent="0.2">
      <c r="B41" s="1050"/>
      <c r="C41" s="937"/>
      <c r="D41" s="938"/>
      <c r="E41" s="939"/>
      <c r="F41" s="311"/>
      <c r="G41" s="866"/>
      <c r="H41" s="1049"/>
      <c r="I41" s="1047"/>
      <c r="J41" s="1047"/>
      <c r="K41" s="1048"/>
      <c r="L41" s="874"/>
      <c r="M41" s="875"/>
      <c r="N41" s="875"/>
      <c r="O41" s="876"/>
      <c r="P41" s="901" t="s">
        <v>63</v>
      </c>
      <c r="Q41" s="902"/>
      <c r="R41" s="903"/>
      <c r="S41" s="312" t="str">
        <f>IF(S40="","",VLOOKUP(S40,'【記載例】シフト記号表（勤務時間帯）'!$C$6:$K$35,9,FALSE))</f>
        <v/>
      </c>
      <c r="T41" s="313" t="str">
        <f>IF(T40="","",VLOOKUP(T40,'【記載例】シフト記号表（勤務時間帯）'!$C$6:$K$35,9,FALSE))</f>
        <v/>
      </c>
      <c r="U41" s="313" t="str">
        <f>IF(U40="","",VLOOKUP(U40,'【記載例】シフト記号表（勤務時間帯）'!$C$6:$K$35,9,FALSE))</f>
        <v/>
      </c>
      <c r="V41" s="313" t="str">
        <f>IF(V40="","",VLOOKUP(V40,'【記載例】シフト記号表（勤務時間帯）'!$C$6:$K$35,9,FALSE))</f>
        <v/>
      </c>
      <c r="W41" s="313" t="str">
        <f>IF(W40="","",VLOOKUP(W40,'【記載例】シフト記号表（勤務時間帯）'!$C$6:$K$35,9,FALSE))</f>
        <v/>
      </c>
      <c r="X41" s="313" t="str">
        <f>IF(X40="","",VLOOKUP(X40,'【記載例】シフト記号表（勤務時間帯）'!$C$6:$K$35,9,FALSE))</f>
        <v/>
      </c>
      <c r="Y41" s="314" t="str">
        <f>IF(Y40="","",VLOOKUP(Y40,'【記載例】シフト記号表（勤務時間帯）'!$C$6:$K$35,9,FALSE))</f>
        <v/>
      </c>
      <c r="Z41" s="312" t="str">
        <f>IF(Z40="","",VLOOKUP(Z40,'【記載例】シフト記号表（勤務時間帯）'!$C$6:$K$35,9,FALSE))</f>
        <v/>
      </c>
      <c r="AA41" s="313" t="str">
        <f>IF(AA40="","",VLOOKUP(AA40,'【記載例】シフト記号表（勤務時間帯）'!$C$6:$K$35,9,FALSE))</f>
        <v/>
      </c>
      <c r="AB41" s="313" t="str">
        <f>IF(AB40="","",VLOOKUP(AB40,'【記載例】シフト記号表（勤務時間帯）'!$C$6:$K$35,9,FALSE))</f>
        <v/>
      </c>
      <c r="AC41" s="313" t="str">
        <f>IF(AC40="","",VLOOKUP(AC40,'【記載例】シフト記号表（勤務時間帯）'!$C$6:$K$35,9,FALSE))</f>
        <v/>
      </c>
      <c r="AD41" s="313" t="str">
        <f>IF(AD40="","",VLOOKUP(AD40,'【記載例】シフト記号表（勤務時間帯）'!$C$6:$K$35,9,FALSE))</f>
        <v/>
      </c>
      <c r="AE41" s="313" t="str">
        <f>IF(AE40="","",VLOOKUP(AE40,'【記載例】シフト記号表（勤務時間帯）'!$C$6:$K$35,9,FALSE))</f>
        <v/>
      </c>
      <c r="AF41" s="314" t="str">
        <f>IF(AF40="","",VLOOKUP(AF40,'【記載例】シフト記号表（勤務時間帯）'!$C$6:$K$35,9,FALSE))</f>
        <v/>
      </c>
      <c r="AG41" s="312" t="str">
        <f>IF(AG40="","",VLOOKUP(AG40,'【記載例】シフト記号表（勤務時間帯）'!$C$6:$K$35,9,FALSE))</f>
        <v/>
      </c>
      <c r="AH41" s="313" t="str">
        <f>IF(AH40="","",VLOOKUP(AH40,'【記載例】シフト記号表（勤務時間帯）'!$C$6:$K$35,9,FALSE))</f>
        <v/>
      </c>
      <c r="AI41" s="313" t="str">
        <f>IF(AI40="","",VLOOKUP(AI40,'【記載例】シフト記号表（勤務時間帯）'!$C$6:$K$35,9,FALSE))</f>
        <v/>
      </c>
      <c r="AJ41" s="313" t="str">
        <f>IF(AJ40="","",VLOOKUP(AJ40,'【記載例】シフト記号表（勤務時間帯）'!$C$6:$K$35,9,FALSE))</f>
        <v/>
      </c>
      <c r="AK41" s="313" t="str">
        <f>IF(AK40="","",VLOOKUP(AK40,'【記載例】シフト記号表（勤務時間帯）'!$C$6:$K$35,9,FALSE))</f>
        <v/>
      </c>
      <c r="AL41" s="313" t="str">
        <f>IF(AL40="","",VLOOKUP(AL40,'【記載例】シフト記号表（勤務時間帯）'!$C$6:$K$35,9,FALSE))</f>
        <v/>
      </c>
      <c r="AM41" s="314" t="str">
        <f>IF(AM40="","",VLOOKUP(AM40,'【記載例】シフト記号表（勤務時間帯）'!$C$6:$K$35,9,FALSE))</f>
        <v/>
      </c>
      <c r="AN41" s="312" t="str">
        <f>IF(AN40="","",VLOOKUP(AN40,'【記載例】シフト記号表（勤務時間帯）'!$C$6:$K$35,9,FALSE))</f>
        <v/>
      </c>
      <c r="AO41" s="313" t="str">
        <f>IF(AO40="","",VLOOKUP(AO40,'【記載例】シフト記号表（勤務時間帯）'!$C$6:$K$35,9,FALSE))</f>
        <v/>
      </c>
      <c r="AP41" s="313" t="str">
        <f>IF(AP40="","",VLOOKUP(AP40,'【記載例】シフト記号表（勤務時間帯）'!$C$6:$K$35,9,FALSE))</f>
        <v/>
      </c>
      <c r="AQ41" s="313" t="str">
        <f>IF(AQ40="","",VLOOKUP(AQ40,'【記載例】シフト記号表（勤務時間帯）'!$C$6:$K$35,9,FALSE))</f>
        <v/>
      </c>
      <c r="AR41" s="313" t="str">
        <f>IF(AR40="","",VLOOKUP(AR40,'【記載例】シフト記号表（勤務時間帯）'!$C$6:$K$35,9,FALSE))</f>
        <v/>
      </c>
      <c r="AS41" s="313" t="str">
        <f>IF(AS40="","",VLOOKUP(AS40,'【記載例】シフト記号表（勤務時間帯）'!$C$6:$K$35,9,FALSE))</f>
        <v/>
      </c>
      <c r="AT41" s="314" t="str">
        <f>IF(AT40="","",VLOOKUP(AT40,'【記載例】シフト記号表（勤務時間帯）'!$C$6:$K$35,9,FALSE))</f>
        <v/>
      </c>
      <c r="AU41" s="312" t="str">
        <f>IF(AU40="","",VLOOKUP(AU40,'【記載例】シフト記号表（勤務時間帯）'!$C$6:$K$35,9,FALSE))</f>
        <v/>
      </c>
      <c r="AV41" s="313" t="str">
        <f>IF(AV40="","",VLOOKUP(AV40,'【記載例】シフト記号表（勤務時間帯）'!$C$6:$K$35,9,FALSE))</f>
        <v/>
      </c>
      <c r="AW41" s="313" t="str">
        <f>IF(AW40="","",VLOOKUP(AW40,'【記載例】シフト記号表（勤務時間帯）'!$C$6:$K$35,9,FALSE))</f>
        <v/>
      </c>
      <c r="AX41" s="904">
        <f>IF($BB$3="４週",SUM(S41:AT41),IF($BB$3="暦月",SUM(S41:AW41),""))</f>
        <v>0</v>
      </c>
      <c r="AY41" s="905"/>
      <c r="AZ41" s="906">
        <f>IF($BB$3="４週",AX41/4,IF($BB$3="暦月",【記載例】勤務表!AX41/(【記載例】勤務表!$BB$8/7),""))</f>
        <v>0</v>
      </c>
      <c r="BA41" s="907"/>
      <c r="BB41" s="923"/>
      <c r="BC41" s="924"/>
      <c r="BD41" s="924"/>
      <c r="BE41" s="924"/>
      <c r="BF41" s="925"/>
    </row>
    <row r="42" spans="2:58" ht="20.25" customHeight="1" x14ac:dyDescent="0.2">
      <c r="B42" s="1050"/>
      <c r="C42" s="940"/>
      <c r="D42" s="941"/>
      <c r="E42" s="942"/>
      <c r="F42" s="311">
        <f>C40</f>
        <v>0</v>
      </c>
      <c r="G42" s="867"/>
      <c r="H42" s="1049"/>
      <c r="I42" s="1047"/>
      <c r="J42" s="1047"/>
      <c r="K42" s="1048"/>
      <c r="L42" s="877"/>
      <c r="M42" s="878"/>
      <c r="N42" s="878"/>
      <c r="O42" s="879"/>
      <c r="P42" s="929" t="s">
        <v>64</v>
      </c>
      <c r="Q42" s="930"/>
      <c r="R42" s="931"/>
      <c r="S42" s="316" t="str">
        <f>IF(S40="","",VLOOKUP(S40,'【記載例】シフト記号表（勤務時間帯）'!$C$6:$U$35,19,FALSE))</f>
        <v/>
      </c>
      <c r="T42" s="317" t="str">
        <f>IF(T40="","",VLOOKUP(T40,'【記載例】シフト記号表（勤務時間帯）'!$C$6:$U$35,19,FALSE))</f>
        <v/>
      </c>
      <c r="U42" s="317" t="str">
        <f>IF(U40="","",VLOOKUP(U40,'【記載例】シフト記号表（勤務時間帯）'!$C$6:$U$35,19,FALSE))</f>
        <v/>
      </c>
      <c r="V42" s="317" t="str">
        <f>IF(V40="","",VLOOKUP(V40,'【記載例】シフト記号表（勤務時間帯）'!$C$6:$U$35,19,FALSE))</f>
        <v/>
      </c>
      <c r="W42" s="317" t="str">
        <f>IF(W40="","",VLOOKUP(W40,'【記載例】シフト記号表（勤務時間帯）'!$C$6:$U$35,19,FALSE))</f>
        <v/>
      </c>
      <c r="X42" s="317" t="str">
        <f>IF(X40="","",VLOOKUP(X40,'【記載例】シフト記号表（勤務時間帯）'!$C$6:$U$35,19,FALSE))</f>
        <v/>
      </c>
      <c r="Y42" s="318" t="str">
        <f>IF(Y40="","",VLOOKUP(Y40,'【記載例】シフト記号表（勤務時間帯）'!$C$6:$U$35,19,FALSE))</f>
        <v/>
      </c>
      <c r="Z42" s="316" t="str">
        <f>IF(Z40="","",VLOOKUP(Z40,'【記載例】シフト記号表（勤務時間帯）'!$C$6:$U$35,19,FALSE))</f>
        <v/>
      </c>
      <c r="AA42" s="317" t="str">
        <f>IF(AA40="","",VLOOKUP(AA40,'【記載例】シフト記号表（勤務時間帯）'!$C$6:$U$35,19,FALSE))</f>
        <v/>
      </c>
      <c r="AB42" s="317" t="str">
        <f>IF(AB40="","",VLOOKUP(AB40,'【記載例】シフト記号表（勤務時間帯）'!$C$6:$U$35,19,FALSE))</f>
        <v/>
      </c>
      <c r="AC42" s="317" t="str">
        <f>IF(AC40="","",VLOOKUP(AC40,'【記載例】シフト記号表（勤務時間帯）'!$C$6:$U$35,19,FALSE))</f>
        <v/>
      </c>
      <c r="AD42" s="317" t="str">
        <f>IF(AD40="","",VLOOKUP(AD40,'【記載例】シフト記号表（勤務時間帯）'!$C$6:$U$35,19,FALSE))</f>
        <v/>
      </c>
      <c r="AE42" s="317" t="str">
        <f>IF(AE40="","",VLOOKUP(AE40,'【記載例】シフト記号表（勤務時間帯）'!$C$6:$U$35,19,FALSE))</f>
        <v/>
      </c>
      <c r="AF42" s="318" t="str">
        <f>IF(AF40="","",VLOOKUP(AF40,'【記載例】シフト記号表（勤務時間帯）'!$C$6:$U$35,19,FALSE))</f>
        <v/>
      </c>
      <c r="AG42" s="316" t="str">
        <f>IF(AG40="","",VLOOKUP(AG40,'【記載例】シフト記号表（勤務時間帯）'!$C$6:$U$35,19,FALSE))</f>
        <v/>
      </c>
      <c r="AH42" s="317" t="str">
        <f>IF(AH40="","",VLOOKUP(AH40,'【記載例】シフト記号表（勤務時間帯）'!$C$6:$U$35,19,FALSE))</f>
        <v/>
      </c>
      <c r="AI42" s="317" t="str">
        <f>IF(AI40="","",VLOOKUP(AI40,'【記載例】シフト記号表（勤務時間帯）'!$C$6:$U$35,19,FALSE))</f>
        <v/>
      </c>
      <c r="AJ42" s="317" t="str">
        <f>IF(AJ40="","",VLOOKUP(AJ40,'【記載例】シフト記号表（勤務時間帯）'!$C$6:$U$35,19,FALSE))</f>
        <v/>
      </c>
      <c r="AK42" s="317" t="str">
        <f>IF(AK40="","",VLOOKUP(AK40,'【記載例】シフト記号表（勤務時間帯）'!$C$6:$U$35,19,FALSE))</f>
        <v/>
      </c>
      <c r="AL42" s="317" t="str">
        <f>IF(AL40="","",VLOOKUP(AL40,'【記載例】シフト記号表（勤務時間帯）'!$C$6:$U$35,19,FALSE))</f>
        <v/>
      </c>
      <c r="AM42" s="318" t="str">
        <f>IF(AM40="","",VLOOKUP(AM40,'【記載例】シフト記号表（勤務時間帯）'!$C$6:$U$35,19,FALSE))</f>
        <v/>
      </c>
      <c r="AN42" s="316" t="str">
        <f>IF(AN40="","",VLOOKUP(AN40,'【記載例】シフト記号表（勤務時間帯）'!$C$6:$U$35,19,FALSE))</f>
        <v/>
      </c>
      <c r="AO42" s="317" t="str">
        <f>IF(AO40="","",VLOOKUP(AO40,'【記載例】シフト記号表（勤務時間帯）'!$C$6:$U$35,19,FALSE))</f>
        <v/>
      </c>
      <c r="AP42" s="317" t="str">
        <f>IF(AP40="","",VLOOKUP(AP40,'【記載例】シフト記号表（勤務時間帯）'!$C$6:$U$35,19,FALSE))</f>
        <v/>
      </c>
      <c r="AQ42" s="317" t="str">
        <f>IF(AQ40="","",VLOOKUP(AQ40,'【記載例】シフト記号表（勤務時間帯）'!$C$6:$U$35,19,FALSE))</f>
        <v/>
      </c>
      <c r="AR42" s="317" t="str">
        <f>IF(AR40="","",VLOOKUP(AR40,'【記載例】シフト記号表（勤務時間帯）'!$C$6:$U$35,19,FALSE))</f>
        <v/>
      </c>
      <c r="AS42" s="317" t="str">
        <f>IF(AS40="","",VLOOKUP(AS40,'【記載例】シフト記号表（勤務時間帯）'!$C$6:$U$35,19,FALSE))</f>
        <v/>
      </c>
      <c r="AT42" s="318" t="str">
        <f>IF(AT40="","",VLOOKUP(AT40,'【記載例】シフト記号表（勤務時間帯）'!$C$6:$U$35,19,FALSE))</f>
        <v/>
      </c>
      <c r="AU42" s="316" t="str">
        <f>IF(AU40="","",VLOOKUP(AU40,'【記載例】シフト記号表（勤務時間帯）'!$C$6:$U$35,19,FALSE))</f>
        <v/>
      </c>
      <c r="AV42" s="317" t="str">
        <f>IF(AV40="","",VLOOKUP(AV40,'【記載例】シフト記号表（勤務時間帯）'!$C$6:$U$35,19,FALSE))</f>
        <v/>
      </c>
      <c r="AW42" s="317" t="str">
        <f>IF(AW40="","",VLOOKUP(AW40,'【記載例】シフト記号表（勤務時間帯）'!$C$6:$U$35,19,FALSE))</f>
        <v/>
      </c>
      <c r="AX42" s="911">
        <f>IF($BB$3="４週",SUM(S42:AT42),IF($BB$3="暦月",SUM(S42:AW42),""))</f>
        <v>0</v>
      </c>
      <c r="AY42" s="912"/>
      <c r="AZ42" s="913">
        <f>IF($BB$3="４週",AX42/4,IF($BB$3="暦月",【記載例】勤務表!AX42/(【記載例】勤務表!$BB$8/7),""))</f>
        <v>0</v>
      </c>
      <c r="BA42" s="914"/>
      <c r="BB42" s="926"/>
      <c r="BC42" s="927"/>
      <c r="BD42" s="927"/>
      <c r="BE42" s="927"/>
      <c r="BF42" s="928"/>
    </row>
    <row r="43" spans="2:58" ht="20.25" customHeight="1" x14ac:dyDescent="0.2">
      <c r="B43" s="1050">
        <f>B40+1</f>
        <v>8</v>
      </c>
      <c r="C43" s="934"/>
      <c r="D43" s="935"/>
      <c r="E43" s="936"/>
      <c r="F43" s="319"/>
      <c r="G43" s="865"/>
      <c r="H43" s="868"/>
      <c r="I43" s="1047"/>
      <c r="J43" s="1047"/>
      <c r="K43" s="1048"/>
      <c r="L43" s="871"/>
      <c r="M43" s="872"/>
      <c r="N43" s="872"/>
      <c r="O43" s="873"/>
      <c r="P43" s="880" t="s">
        <v>62</v>
      </c>
      <c r="Q43" s="881"/>
      <c r="R43" s="882"/>
      <c r="S43" s="308"/>
      <c r="T43" s="309"/>
      <c r="U43" s="309"/>
      <c r="V43" s="309"/>
      <c r="W43" s="309"/>
      <c r="X43" s="309"/>
      <c r="Y43" s="310"/>
      <c r="Z43" s="308"/>
      <c r="AA43" s="309"/>
      <c r="AB43" s="309"/>
      <c r="AC43" s="309"/>
      <c r="AD43" s="309"/>
      <c r="AE43" s="309"/>
      <c r="AF43" s="310"/>
      <c r="AG43" s="308"/>
      <c r="AH43" s="309"/>
      <c r="AI43" s="309"/>
      <c r="AJ43" s="309"/>
      <c r="AK43" s="309"/>
      <c r="AL43" s="309"/>
      <c r="AM43" s="310"/>
      <c r="AN43" s="308"/>
      <c r="AO43" s="309"/>
      <c r="AP43" s="309"/>
      <c r="AQ43" s="309"/>
      <c r="AR43" s="309"/>
      <c r="AS43" s="309"/>
      <c r="AT43" s="310"/>
      <c r="AU43" s="308"/>
      <c r="AV43" s="309"/>
      <c r="AW43" s="309"/>
      <c r="AX43" s="892"/>
      <c r="AY43" s="893"/>
      <c r="AZ43" s="894"/>
      <c r="BA43" s="895"/>
      <c r="BB43" s="920"/>
      <c r="BC43" s="921"/>
      <c r="BD43" s="921"/>
      <c r="BE43" s="921"/>
      <c r="BF43" s="922"/>
    </row>
    <row r="44" spans="2:58" ht="20.25" customHeight="1" x14ac:dyDescent="0.2">
      <c r="B44" s="1050"/>
      <c r="C44" s="937"/>
      <c r="D44" s="938"/>
      <c r="E44" s="939"/>
      <c r="F44" s="311"/>
      <c r="G44" s="866"/>
      <c r="H44" s="1049"/>
      <c r="I44" s="1047"/>
      <c r="J44" s="1047"/>
      <c r="K44" s="1048"/>
      <c r="L44" s="874"/>
      <c r="M44" s="875"/>
      <c r="N44" s="875"/>
      <c r="O44" s="876"/>
      <c r="P44" s="901" t="s">
        <v>63</v>
      </c>
      <c r="Q44" s="902"/>
      <c r="R44" s="903"/>
      <c r="S44" s="312" t="str">
        <f>IF(S43="","",VLOOKUP(S43,'【記載例】シフト記号表（勤務時間帯）'!$C$6:$K$35,9,FALSE))</f>
        <v/>
      </c>
      <c r="T44" s="313" t="str">
        <f>IF(T43="","",VLOOKUP(T43,'【記載例】シフト記号表（勤務時間帯）'!$C$6:$K$35,9,FALSE))</f>
        <v/>
      </c>
      <c r="U44" s="313" t="str">
        <f>IF(U43="","",VLOOKUP(U43,'【記載例】シフト記号表（勤務時間帯）'!$C$6:$K$35,9,FALSE))</f>
        <v/>
      </c>
      <c r="V44" s="313" t="str">
        <f>IF(V43="","",VLOOKUP(V43,'【記載例】シフト記号表（勤務時間帯）'!$C$6:$K$35,9,FALSE))</f>
        <v/>
      </c>
      <c r="W44" s="313" t="str">
        <f>IF(W43="","",VLOOKUP(W43,'【記載例】シフト記号表（勤務時間帯）'!$C$6:$K$35,9,FALSE))</f>
        <v/>
      </c>
      <c r="X44" s="313" t="str">
        <f>IF(X43="","",VLOOKUP(X43,'【記載例】シフト記号表（勤務時間帯）'!$C$6:$K$35,9,FALSE))</f>
        <v/>
      </c>
      <c r="Y44" s="314" t="str">
        <f>IF(Y43="","",VLOOKUP(Y43,'【記載例】シフト記号表（勤務時間帯）'!$C$6:$K$35,9,FALSE))</f>
        <v/>
      </c>
      <c r="Z44" s="312" t="str">
        <f>IF(Z43="","",VLOOKUP(Z43,'【記載例】シフト記号表（勤務時間帯）'!$C$6:$K$35,9,FALSE))</f>
        <v/>
      </c>
      <c r="AA44" s="313" t="str">
        <f>IF(AA43="","",VLOOKUP(AA43,'【記載例】シフト記号表（勤務時間帯）'!$C$6:$K$35,9,FALSE))</f>
        <v/>
      </c>
      <c r="AB44" s="313" t="str">
        <f>IF(AB43="","",VLOOKUP(AB43,'【記載例】シフト記号表（勤務時間帯）'!$C$6:$K$35,9,FALSE))</f>
        <v/>
      </c>
      <c r="AC44" s="313" t="str">
        <f>IF(AC43="","",VLOOKUP(AC43,'【記載例】シフト記号表（勤務時間帯）'!$C$6:$K$35,9,FALSE))</f>
        <v/>
      </c>
      <c r="AD44" s="313" t="str">
        <f>IF(AD43="","",VLOOKUP(AD43,'【記載例】シフト記号表（勤務時間帯）'!$C$6:$K$35,9,FALSE))</f>
        <v/>
      </c>
      <c r="AE44" s="313" t="str">
        <f>IF(AE43="","",VLOOKUP(AE43,'【記載例】シフト記号表（勤務時間帯）'!$C$6:$K$35,9,FALSE))</f>
        <v/>
      </c>
      <c r="AF44" s="314" t="str">
        <f>IF(AF43="","",VLOOKUP(AF43,'【記載例】シフト記号表（勤務時間帯）'!$C$6:$K$35,9,FALSE))</f>
        <v/>
      </c>
      <c r="AG44" s="312" t="str">
        <f>IF(AG43="","",VLOOKUP(AG43,'【記載例】シフト記号表（勤務時間帯）'!$C$6:$K$35,9,FALSE))</f>
        <v/>
      </c>
      <c r="AH44" s="313" t="str">
        <f>IF(AH43="","",VLOOKUP(AH43,'【記載例】シフト記号表（勤務時間帯）'!$C$6:$K$35,9,FALSE))</f>
        <v/>
      </c>
      <c r="AI44" s="313" t="str">
        <f>IF(AI43="","",VLOOKUP(AI43,'【記載例】シフト記号表（勤務時間帯）'!$C$6:$K$35,9,FALSE))</f>
        <v/>
      </c>
      <c r="AJ44" s="313" t="str">
        <f>IF(AJ43="","",VLOOKUP(AJ43,'【記載例】シフト記号表（勤務時間帯）'!$C$6:$K$35,9,FALSE))</f>
        <v/>
      </c>
      <c r="AK44" s="313" t="str">
        <f>IF(AK43="","",VLOOKUP(AK43,'【記載例】シフト記号表（勤務時間帯）'!$C$6:$K$35,9,FALSE))</f>
        <v/>
      </c>
      <c r="AL44" s="313" t="str">
        <f>IF(AL43="","",VLOOKUP(AL43,'【記載例】シフト記号表（勤務時間帯）'!$C$6:$K$35,9,FALSE))</f>
        <v/>
      </c>
      <c r="AM44" s="314" t="str">
        <f>IF(AM43="","",VLOOKUP(AM43,'【記載例】シフト記号表（勤務時間帯）'!$C$6:$K$35,9,FALSE))</f>
        <v/>
      </c>
      <c r="AN44" s="312" t="str">
        <f>IF(AN43="","",VLOOKUP(AN43,'【記載例】シフト記号表（勤務時間帯）'!$C$6:$K$35,9,FALSE))</f>
        <v/>
      </c>
      <c r="AO44" s="313" t="str">
        <f>IF(AO43="","",VLOOKUP(AO43,'【記載例】シフト記号表（勤務時間帯）'!$C$6:$K$35,9,FALSE))</f>
        <v/>
      </c>
      <c r="AP44" s="313" t="str">
        <f>IF(AP43="","",VLOOKUP(AP43,'【記載例】シフト記号表（勤務時間帯）'!$C$6:$K$35,9,FALSE))</f>
        <v/>
      </c>
      <c r="AQ44" s="313" t="str">
        <f>IF(AQ43="","",VLOOKUP(AQ43,'【記載例】シフト記号表（勤務時間帯）'!$C$6:$K$35,9,FALSE))</f>
        <v/>
      </c>
      <c r="AR44" s="313" t="str">
        <f>IF(AR43="","",VLOOKUP(AR43,'【記載例】シフト記号表（勤務時間帯）'!$C$6:$K$35,9,FALSE))</f>
        <v/>
      </c>
      <c r="AS44" s="313" t="str">
        <f>IF(AS43="","",VLOOKUP(AS43,'【記載例】シフト記号表（勤務時間帯）'!$C$6:$K$35,9,FALSE))</f>
        <v/>
      </c>
      <c r="AT44" s="314" t="str">
        <f>IF(AT43="","",VLOOKUP(AT43,'【記載例】シフト記号表（勤務時間帯）'!$C$6:$K$35,9,FALSE))</f>
        <v/>
      </c>
      <c r="AU44" s="312" t="str">
        <f>IF(AU43="","",VLOOKUP(AU43,'【記載例】シフト記号表（勤務時間帯）'!$C$6:$K$35,9,FALSE))</f>
        <v/>
      </c>
      <c r="AV44" s="313" t="str">
        <f>IF(AV43="","",VLOOKUP(AV43,'【記載例】シフト記号表（勤務時間帯）'!$C$6:$K$35,9,FALSE))</f>
        <v/>
      </c>
      <c r="AW44" s="313" t="str">
        <f>IF(AW43="","",VLOOKUP(AW43,'【記載例】シフト記号表（勤務時間帯）'!$C$6:$K$35,9,FALSE))</f>
        <v/>
      </c>
      <c r="AX44" s="904">
        <f>IF($BB$3="４週",SUM(S44:AT44),IF($BB$3="暦月",SUM(S44:AW44),""))</f>
        <v>0</v>
      </c>
      <c r="AY44" s="905"/>
      <c r="AZ44" s="906">
        <f>IF($BB$3="４週",AX44/4,IF($BB$3="暦月",【記載例】勤務表!AX44/(【記載例】勤務表!$BB$8/7),""))</f>
        <v>0</v>
      </c>
      <c r="BA44" s="907"/>
      <c r="BB44" s="923"/>
      <c r="BC44" s="924"/>
      <c r="BD44" s="924"/>
      <c r="BE44" s="924"/>
      <c r="BF44" s="925"/>
    </row>
    <row r="45" spans="2:58" ht="20.25" customHeight="1" x14ac:dyDescent="0.2">
      <c r="B45" s="1050"/>
      <c r="C45" s="940"/>
      <c r="D45" s="941"/>
      <c r="E45" s="942"/>
      <c r="F45" s="311">
        <f>C43</f>
        <v>0</v>
      </c>
      <c r="G45" s="867"/>
      <c r="H45" s="1049"/>
      <c r="I45" s="1047"/>
      <c r="J45" s="1047"/>
      <c r="K45" s="1048"/>
      <c r="L45" s="877"/>
      <c r="M45" s="878"/>
      <c r="N45" s="878"/>
      <c r="O45" s="879"/>
      <c r="P45" s="929" t="s">
        <v>64</v>
      </c>
      <c r="Q45" s="930"/>
      <c r="R45" s="931"/>
      <c r="S45" s="316" t="str">
        <f>IF(S43="","",VLOOKUP(S43,'【記載例】シフト記号表（勤務時間帯）'!$C$6:$U$35,19,FALSE))</f>
        <v/>
      </c>
      <c r="T45" s="317" t="str">
        <f>IF(T43="","",VLOOKUP(T43,'【記載例】シフト記号表（勤務時間帯）'!$C$6:$U$35,19,FALSE))</f>
        <v/>
      </c>
      <c r="U45" s="317" t="str">
        <f>IF(U43="","",VLOOKUP(U43,'【記載例】シフト記号表（勤務時間帯）'!$C$6:$U$35,19,FALSE))</f>
        <v/>
      </c>
      <c r="V45" s="317" t="str">
        <f>IF(V43="","",VLOOKUP(V43,'【記載例】シフト記号表（勤務時間帯）'!$C$6:$U$35,19,FALSE))</f>
        <v/>
      </c>
      <c r="W45" s="317" t="str">
        <f>IF(W43="","",VLOOKUP(W43,'【記載例】シフト記号表（勤務時間帯）'!$C$6:$U$35,19,FALSE))</f>
        <v/>
      </c>
      <c r="X45" s="317" t="str">
        <f>IF(X43="","",VLOOKUP(X43,'【記載例】シフト記号表（勤務時間帯）'!$C$6:$U$35,19,FALSE))</f>
        <v/>
      </c>
      <c r="Y45" s="318" t="str">
        <f>IF(Y43="","",VLOOKUP(Y43,'【記載例】シフト記号表（勤務時間帯）'!$C$6:$U$35,19,FALSE))</f>
        <v/>
      </c>
      <c r="Z45" s="316" t="str">
        <f>IF(Z43="","",VLOOKUP(Z43,'【記載例】シフト記号表（勤務時間帯）'!$C$6:$U$35,19,FALSE))</f>
        <v/>
      </c>
      <c r="AA45" s="317" t="str">
        <f>IF(AA43="","",VLOOKUP(AA43,'【記載例】シフト記号表（勤務時間帯）'!$C$6:$U$35,19,FALSE))</f>
        <v/>
      </c>
      <c r="AB45" s="317" t="str">
        <f>IF(AB43="","",VLOOKUP(AB43,'【記載例】シフト記号表（勤務時間帯）'!$C$6:$U$35,19,FALSE))</f>
        <v/>
      </c>
      <c r="AC45" s="317" t="str">
        <f>IF(AC43="","",VLOOKUP(AC43,'【記載例】シフト記号表（勤務時間帯）'!$C$6:$U$35,19,FALSE))</f>
        <v/>
      </c>
      <c r="AD45" s="317" t="str">
        <f>IF(AD43="","",VLOOKUP(AD43,'【記載例】シフト記号表（勤務時間帯）'!$C$6:$U$35,19,FALSE))</f>
        <v/>
      </c>
      <c r="AE45" s="317" t="str">
        <f>IF(AE43="","",VLOOKUP(AE43,'【記載例】シフト記号表（勤務時間帯）'!$C$6:$U$35,19,FALSE))</f>
        <v/>
      </c>
      <c r="AF45" s="318" t="str">
        <f>IF(AF43="","",VLOOKUP(AF43,'【記載例】シフト記号表（勤務時間帯）'!$C$6:$U$35,19,FALSE))</f>
        <v/>
      </c>
      <c r="AG45" s="316" t="str">
        <f>IF(AG43="","",VLOOKUP(AG43,'【記載例】シフト記号表（勤務時間帯）'!$C$6:$U$35,19,FALSE))</f>
        <v/>
      </c>
      <c r="AH45" s="317" t="str">
        <f>IF(AH43="","",VLOOKUP(AH43,'【記載例】シフト記号表（勤務時間帯）'!$C$6:$U$35,19,FALSE))</f>
        <v/>
      </c>
      <c r="AI45" s="317" t="str">
        <f>IF(AI43="","",VLOOKUP(AI43,'【記載例】シフト記号表（勤務時間帯）'!$C$6:$U$35,19,FALSE))</f>
        <v/>
      </c>
      <c r="AJ45" s="317" t="str">
        <f>IF(AJ43="","",VLOOKUP(AJ43,'【記載例】シフト記号表（勤務時間帯）'!$C$6:$U$35,19,FALSE))</f>
        <v/>
      </c>
      <c r="AK45" s="317" t="str">
        <f>IF(AK43="","",VLOOKUP(AK43,'【記載例】シフト記号表（勤務時間帯）'!$C$6:$U$35,19,FALSE))</f>
        <v/>
      </c>
      <c r="AL45" s="317" t="str">
        <f>IF(AL43="","",VLOOKUP(AL43,'【記載例】シフト記号表（勤務時間帯）'!$C$6:$U$35,19,FALSE))</f>
        <v/>
      </c>
      <c r="AM45" s="318" t="str">
        <f>IF(AM43="","",VLOOKUP(AM43,'【記載例】シフト記号表（勤務時間帯）'!$C$6:$U$35,19,FALSE))</f>
        <v/>
      </c>
      <c r="AN45" s="316" t="str">
        <f>IF(AN43="","",VLOOKUP(AN43,'【記載例】シフト記号表（勤務時間帯）'!$C$6:$U$35,19,FALSE))</f>
        <v/>
      </c>
      <c r="AO45" s="317" t="str">
        <f>IF(AO43="","",VLOOKUP(AO43,'【記載例】シフト記号表（勤務時間帯）'!$C$6:$U$35,19,FALSE))</f>
        <v/>
      </c>
      <c r="AP45" s="317" t="str">
        <f>IF(AP43="","",VLOOKUP(AP43,'【記載例】シフト記号表（勤務時間帯）'!$C$6:$U$35,19,FALSE))</f>
        <v/>
      </c>
      <c r="AQ45" s="317" t="str">
        <f>IF(AQ43="","",VLOOKUP(AQ43,'【記載例】シフト記号表（勤務時間帯）'!$C$6:$U$35,19,FALSE))</f>
        <v/>
      </c>
      <c r="AR45" s="317" t="str">
        <f>IF(AR43="","",VLOOKUP(AR43,'【記載例】シフト記号表（勤務時間帯）'!$C$6:$U$35,19,FALSE))</f>
        <v/>
      </c>
      <c r="AS45" s="317" t="str">
        <f>IF(AS43="","",VLOOKUP(AS43,'【記載例】シフト記号表（勤務時間帯）'!$C$6:$U$35,19,FALSE))</f>
        <v/>
      </c>
      <c r="AT45" s="318" t="str">
        <f>IF(AT43="","",VLOOKUP(AT43,'【記載例】シフト記号表（勤務時間帯）'!$C$6:$U$35,19,FALSE))</f>
        <v/>
      </c>
      <c r="AU45" s="316" t="str">
        <f>IF(AU43="","",VLOOKUP(AU43,'【記載例】シフト記号表（勤務時間帯）'!$C$6:$U$35,19,FALSE))</f>
        <v/>
      </c>
      <c r="AV45" s="317" t="str">
        <f>IF(AV43="","",VLOOKUP(AV43,'【記載例】シフト記号表（勤務時間帯）'!$C$6:$U$35,19,FALSE))</f>
        <v/>
      </c>
      <c r="AW45" s="317" t="str">
        <f>IF(AW43="","",VLOOKUP(AW43,'【記載例】シフト記号表（勤務時間帯）'!$C$6:$U$35,19,FALSE))</f>
        <v/>
      </c>
      <c r="AX45" s="911">
        <f>IF($BB$3="４週",SUM(S45:AT45),IF($BB$3="暦月",SUM(S45:AW45),""))</f>
        <v>0</v>
      </c>
      <c r="AY45" s="912"/>
      <c r="AZ45" s="913">
        <f>IF($BB$3="４週",AX45/4,IF($BB$3="暦月",【記載例】勤務表!AX45/(【記載例】勤務表!$BB$8/7),""))</f>
        <v>0</v>
      </c>
      <c r="BA45" s="914"/>
      <c r="BB45" s="926"/>
      <c r="BC45" s="927"/>
      <c r="BD45" s="927"/>
      <c r="BE45" s="927"/>
      <c r="BF45" s="928"/>
    </row>
    <row r="46" spans="2:58" ht="20.25" customHeight="1" x14ac:dyDescent="0.2">
      <c r="B46" s="1050">
        <f>B43+1</f>
        <v>9</v>
      </c>
      <c r="C46" s="934"/>
      <c r="D46" s="935"/>
      <c r="E46" s="936"/>
      <c r="F46" s="319"/>
      <c r="G46" s="865"/>
      <c r="H46" s="868"/>
      <c r="I46" s="1047"/>
      <c r="J46" s="1047"/>
      <c r="K46" s="1048"/>
      <c r="L46" s="871"/>
      <c r="M46" s="872"/>
      <c r="N46" s="872"/>
      <c r="O46" s="873"/>
      <c r="P46" s="880" t="s">
        <v>62</v>
      </c>
      <c r="Q46" s="881"/>
      <c r="R46" s="882"/>
      <c r="S46" s="308"/>
      <c r="T46" s="309"/>
      <c r="U46" s="309"/>
      <c r="V46" s="309"/>
      <c r="W46" s="309"/>
      <c r="X46" s="309"/>
      <c r="Y46" s="310"/>
      <c r="Z46" s="308"/>
      <c r="AA46" s="309"/>
      <c r="AB46" s="309"/>
      <c r="AC46" s="309"/>
      <c r="AD46" s="309"/>
      <c r="AE46" s="309"/>
      <c r="AF46" s="310"/>
      <c r="AG46" s="308"/>
      <c r="AH46" s="309"/>
      <c r="AI46" s="309"/>
      <c r="AJ46" s="309"/>
      <c r="AK46" s="309"/>
      <c r="AL46" s="309"/>
      <c r="AM46" s="310"/>
      <c r="AN46" s="308"/>
      <c r="AO46" s="309"/>
      <c r="AP46" s="309"/>
      <c r="AQ46" s="309"/>
      <c r="AR46" s="309"/>
      <c r="AS46" s="309"/>
      <c r="AT46" s="310"/>
      <c r="AU46" s="308"/>
      <c r="AV46" s="309"/>
      <c r="AW46" s="309"/>
      <c r="AX46" s="892"/>
      <c r="AY46" s="893"/>
      <c r="AZ46" s="894"/>
      <c r="BA46" s="895"/>
      <c r="BB46" s="920"/>
      <c r="BC46" s="921"/>
      <c r="BD46" s="921"/>
      <c r="BE46" s="921"/>
      <c r="BF46" s="922"/>
    </row>
    <row r="47" spans="2:58" ht="20.25" customHeight="1" x14ac:dyDescent="0.2">
      <c r="B47" s="1050"/>
      <c r="C47" s="937"/>
      <c r="D47" s="938"/>
      <c r="E47" s="939"/>
      <c r="F47" s="311"/>
      <c r="G47" s="866"/>
      <c r="H47" s="1049"/>
      <c r="I47" s="1047"/>
      <c r="J47" s="1047"/>
      <c r="K47" s="1048"/>
      <c r="L47" s="874"/>
      <c r="M47" s="875"/>
      <c r="N47" s="875"/>
      <c r="O47" s="876"/>
      <c r="P47" s="901" t="s">
        <v>63</v>
      </c>
      <c r="Q47" s="902"/>
      <c r="R47" s="903"/>
      <c r="S47" s="312" t="str">
        <f>IF(S46="","",VLOOKUP(S46,'【記載例】シフト記号表（勤務時間帯）'!$C$6:$K$35,9,FALSE))</f>
        <v/>
      </c>
      <c r="T47" s="313" t="str">
        <f>IF(T46="","",VLOOKUP(T46,'【記載例】シフト記号表（勤務時間帯）'!$C$6:$K$35,9,FALSE))</f>
        <v/>
      </c>
      <c r="U47" s="313" t="str">
        <f>IF(U46="","",VLOOKUP(U46,'【記載例】シフト記号表（勤務時間帯）'!$C$6:$K$35,9,FALSE))</f>
        <v/>
      </c>
      <c r="V47" s="313" t="str">
        <f>IF(V46="","",VLOOKUP(V46,'【記載例】シフト記号表（勤務時間帯）'!$C$6:$K$35,9,FALSE))</f>
        <v/>
      </c>
      <c r="W47" s="313" t="str">
        <f>IF(W46="","",VLOOKUP(W46,'【記載例】シフト記号表（勤務時間帯）'!$C$6:$K$35,9,FALSE))</f>
        <v/>
      </c>
      <c r="X47" s="313" t="str">
        <f>IF(X46="","",VLOOKUP(X46,'【記載例】シフト記号表（勤務時間帯）'!$C$6:$K$35,9,FALSE))</f>
        <v/>
      </c>
      <c r="Y47" s="314" t="str">
        <f>IF(Y46="","",VLOOKUP(Y46,'【記載例】シフト記号表（勤務時間帯）'!$C$6:$K$35,9,FALSE))</f>
        <v/>
      </c>
      <c r="Z47" s="312" t="str">
        <f>IF(Z46="","",VLOOKUP(Z46,'【記載例】シフト記号表（勤務時間帯）'!$C$6:$K$35,9,FALSE))</f>
        <v/>
      </c>
      <c r="AA47" s="313" t="str">
        <f>IF(AA46="","",VLOOKUP(AA46,'【記載例】シフト記号表（勤務時間帯）'!$C$6:$K$35,9,FALSE))</f>
        <v/>
      </c>
      <c r="AB47" s="313" t="str">
        <f>IF(AB46="","",VLOOKUP(AB46,'【記載例】シフト記号表（勤務時間帯）'!$C$6:$K$35,9,FALSE))</f>
        <v/>
      </c>
      <c r="AC47" s="313" t="str">
        <f>IF(AC46="","",VLOOKUP(AC46,'【記載例】シフト記号表（勤務時間帯）'!$C$6:$K$35,9,FALSE))</f>
        <v/>
      </c>
      <c r="AD47" s="313" t="str">
        <f>IF(AD46="","",VLOOKUP(AD46,'【記載例】シフト記号表（勤務時間帯）'!$C$6:$K$35,9,FALSE))</f>
        <v/>
      </c>
      <c r="AE47" s="313" t="str">
        <f>IF(AE46="","",VLOOKUP(AE46,'【記載例】シフト記号表（勤務時間帯）'!$C$6:$K$35,9,FALSE))</f>
        <v/>
      </c>
      <c r="AF47" s="314" t="str">
        <f>IF(AF46="","",VLOOKUP(AF46,'【記載例】シフト記号表（勤務時間帯）'!$C$6:$K$35,9,FALSE))</f>
        <v/>
      </c>
      <c r="AG47" s="312" t="str">
        <f>IF(AG46="","",VLOOKUP(AG46,'【記載例】シフト記号表（勤務時間帯）'!$C$6:$K$35,9,FALSE))</f>
        <v/>
      </c>
      <c r="AH47" s="313" t="str">
        <f>IF(AH46="","",VLOOKUP(AH46,'【記載例】シフト記号表（勤務時間帯）'!$C$6:$K$35,9,FALSE))</f>
        <v/>
      </c>
      <c r="AI47" s="313" t="str">
        <f>IF(AI46="","",VLOOKUP(AI46,'【記載例】シフト記号表（勤務時間帯）'!$C$6:$K$35,9,FALSE))</f>
        <v/>
      </c>
      <c r="AJ47" s="313" t="str">
        <f>IF(AJ46="","",VLOOKUP(AJ46,'【記載例】シフト記号表（勤務時間帯）'!$C$6:$K$35,9,FALSE))</f>
        <v/>
      </c>
      <c r="AK47" s="313" t="str">
        <f>IF(AK46="","",VLOOKUP(AK46,'【記載例】シフト記号表（勤務時間帯）'!$C$6:$K$35,9,FALSE))</f>
        <v/>
      </c>
      <c r="AL47" s="313" t="str">
        <f>IF(AL46="","",VLOOKUP(AL46,'【記載例】シフト記号表（勤務時間帯）'!$C$6:$K$35,9,FALSE))</f>
        <v/>
      </c>
      <c r="AM47" s="314" t="str">
        <f>IF(AM46="","",VLOOKUP(AM46,'【記載例】シフト記号表（勤務時間帯）'!$C$6:$K$35,9,FALSE))</f>
        <v/>
      </c>
      <c r="AN47" s="312" t="str">
        <f>IF(AN46="","",VLOOKUP(AN46,'【記載例】シフト記号表（勤務時間帯）'!$C$6:$K$35,9,FALSE))</f>
        <v/>
      </c>
      <c r="AO47" s="313" t="str">
        <f>IF(AO46="","",VLOOKUP(AO46,'【記載例】シフト記号表（勤務時間帯）'!$C$6:$K$35,9,FALSE))</f>
        <v/>
      </c>
      <c r="AP47" s="313" t="str">
        <f>IF(AP46="","",VLOOKUP(AP46,'【記載例】シフト記号表（勤務時間帯）'!$C$6:$K$35,9,FALSE))</f>
        <v/>
      </c>
      <c r="AQ47" s="313" t="str">
        <f>IF(AQ46="","",VLOOKUP(AQ46,'【記載例】シフト記号表（勤務時間帯）'!$C$6:$K$35,9,FALSE))</f>
        <v/>
      </c>
      <c r="AR47" s="313" t="str">
        <f>IF(AR46="","",VLOOKUP(AR46,'【記載例】シフト記号表（勤務時間帯）'!$C$6:$K$35,9,FALSE))</f>
        <v/>
      </c>
      <c r="AS47" s="313" t="str">
        <f>IF(AS46="","",VLOOKUP(AS46,'【記載例】シフト記号表（勤務時間帯）'!$C$6:$K$35,9,FALSE))</f>
        <v/>
      </c>
      <c r="AT47" s="314" t="str">
        <f>IF(AT46="","",VLOOKUP(AT46,'【記載例】シフト記号表（勤務時間帯）'!$C$6:$K$35,9,FALSE))</f>
        <v/>
      </c>
      <c r="AU47" s="312" t="str">
        <f>IF(AU46="","",VLOOKUP(AU46,'【記載例】シフト記号表（勤務時間帯）'!$C$6:$K$35,9,FALSE))</f>
        <v/>
      </c>
      <c r="AV47" s="313" t="str">
        <f>IF(AV46="","",VLOOKUP(AV46,'【記載例】シフト記号表（勤務時間帯）'!$C$6:$K$35,9,FALSE))</f>
        <v/>
      </c>
      <c r="AW47" s="313" t="str">
        <f>IF(AW46="","",VLOOKUP(AW46,'【記載例】シフト記号表（勤務時間帯）'!$C$6:$K$35,9,FALSE))</f>
        <v/>
      </c>
      <c r="AX47" s="904">
        <f>IF($BB$3="４週",SUM(S47:AT47),IF($BB$3="暦月",SUM(S47:AW47),""))</f>
        <v>0</v>
      </c>
      <c r="AY47" s="905"/>
      <c r="AZ47" s="906">
        <f>IF($BB$3="４週",AX47/4,IF($BB$3="暦月",【記載例】勤務表!AX47/(【記載例】勤務表!$BB$8/7),""))</f>
        <v>0</v>
      </c>
      <c r="BA47" s="907"/>
      <c r="BB47" s="923"/>
      <c r="BC47" s="924"/>
      <c r="BD47" s="924"/>
      <c r="BE47" s="924"/>
      <c r="BF47" s="925"/>
    </row>
    <row r="48" spans="2:58" ht="20.25" customHeight="1" x14ac:dyDescent="0.2">
      <c r="B48" s="1050"/>
      <c r="C48" s="940"/>
      <c r="D48" s="941"/>
      <c r="E48" s="942"/>
      <c r="F48" s="311">
        <f>C46</f>
        <v>0</v>
      </c>
      <c r="G48" s="867"/>
      <c r="H48" s="1049"/>
      <c r="I48" s="1047"/>
      <c r="J48" s="1047"/>
      <c r="K48" s="1048"/>
      <c r="L48" s="877"/>
      <c r="M48" s="878"/>
      <c r="N48" s="878"/>
      <c r="O48" s="879"/>
      <c r="P48" s="929" t="s">
        <v>64</v>
      </c>
      <c r="Q48" s="930"/>
      <c r="R48" s="931"/>
      <c r="S48" s="316" t="str">
        <f>IF(S46="","",VLOOKUP(S46,'【記載例】シフト記号表（勤務時間帯）'!$C$6:$U$35,19,FALSE))</f>
        <v/>
      </c>
      <c r="T48" s="317" t="str">
        <f>IF(T46="","",VLOOKUP(T46,'【記載例】シフト記号表（勤務時間帯）'!$C$6:$U$35,19,FALSE))</f>
        <v/>
      </c>
      <c r="U48" s="317" t="str">
        <f>IF(U46="","",VLOOKUP(U46,'【記載例】シフト記号表（勤務時間帯）'!$C$6:$U$35,19,FALSE))</f>
        <v/>
      </c>
      <c r="V48" s="317" t="str">
        <f>IF(V46="","",VLOOKUP(V46,'【記載例】シフト記号表（勤務時間帯）'!$C$6:$U$35,19,FALSE))</f>
        <v/>
      </c>
      <c r="W48" s="317" t="str">
        <f>IF(W46="","",VLOOKUP(W46,'【記載例】シフト記号表（勤務時間帯）'!$C$6:$U$35,19,FALSE))</f>
        <v/>
      </c>
      <c r="X48" s="317" t="str">
        <f>IF(X46="","",VLOOKUP(X46,'【記載例】シフト記号表（勤務時間帯）'!$C$6:$U$35,19,FALSE))</f>
        <v/>
      </c>
      <c r="Y48" s="318" t="str">
        <f>IF(Y46="","",VLOOKUP(Y46,'【記載例】シフト記号表（勤務時間帯）'!$C$6:$U$35,19,FALSE))</f>
        <v/>
      </c>
      <c r="Z48" s="316" t="str">
        <f>IF(Z46="","",VLOOKUP(Z46,'【記載例】シフト記号表（勤務時間帯）'!$C$6:$U$35,19,FALSE))</f>
        <v/>
      </c>
      <c r="AA48" s="317" t="str">
        <f>IF(AA46="","",VLOOKUP(AA46,'【記載例】シフト記号表（勤務時間帯）'!$C$6:$U$35,19,FALSE))</f>
        <v/>
      </c>
      <c r="AB48" s="317" t="str">
        <f>IF(AB46="","",VLOOKUP(AB46,'【記載例】シフト記号表（勤務時間帯）'!$C$6:$U$35,19,FALSE))</f>
        <v/>
      </c>
      <c r="AC48" s="317" t="str">
        <f>IF(AC46="","",VLOOKUP(AC46,'【記載例】シフト記号表（勤務時間帯）'!$C$6:$U$35,19,FALSE))</f>
        <v/>
      </c>
      <c r="AD48" s="317" t="str">
        <f>IF(AD46="","",VLOOKUP(AD46,'【記載例】シフト記号表（勤務時間帯）'!$C$6:$U$35,19,FALSE))</f>
        <v/>
      </c>
      <c r="AE48" s="317" t="str">
        <f>IF(AE46="","",VLOOKUP(AE46,'【記載例】シフト記号表（勤務時間帯）'!$C$6:$U$35,19,FALSE))</f>
        <v/>
      </c>
      <c r="AF48" s="318" t="str">
        <f>IF(AF46="","",VLOOKUP(AF46,'【記載例】シフト記号表（勤務時間帯）'!$C$6:$U$35,19,FALSE))</f>
        <v/>
      </c>
      <c r="AG48" s="316" t="str">
        <f>IF(AG46="","",VLOOKUP(AG46,'【記載例】シフト記号表（勤務時間帯）'!$C$6:$U$35,19,FALSE))</f>
        <v/>
      </c>
      <c r="AH48" s="317" t="str">
        <f>IF(AH46="","",VLOOKUP(AH46,'【記載例】シフト記号表（勤務時間帯）'!$C$6:$U$35,19,FALSE))</f>
        <v/>
      </c>
      <c r="AI48" s="317" t="str">
        <f>IF(AI46="","",VLOOKUP(AI46,'【記載例】シフト記号表（勤務時間帯）'!$C$6:$U$35,19,FALSE))</f>
        <v/>
      </c>
      <c r="AJ48" s="317" t="str">
        <f>IF(AJ46="","",VLOOKUP(AJ46,'【記載例】シフト記号表（勤務時間帯）'!$C$6:$U$35,19,FALSE))</f>
        <v/>
      </c>
      <c r="AK48" s="317" t="str">
        <f>IF(AK46="","",VLOOKUP(AK46,'【記載例】シフト記号表（勤務時間帯）'!$C$6:$U$35,19,FALSE))</f>
        <v/>
      </c>
      <c r="AL48" s="317" t="str">
        <f>IF(AL46="","",VLOOKUP(AL46,'【記載例】シフト記号表（勤務時間帯）'!$C$6:$U$35,19,FALSE))</f>
        <v/>
      </c>
      <c r="AM48" s="318" t="str">
        <f>IF(AM46="","",VLOOKUP(AM46,'【記載例】シフト記号表（勤務時間帯）'!$C$6:$U$35,19,FALSE))</f>
        <v/>
      </c>
      <c r="AN48" s="316" t="str">
        <f>IF(AN46="","",VLOOKUP(AN46,'【記載例】シフト記号表（勤務時間帯）'!$C$6:$U$35,19,FALSE))</f>
        <v/>
      </c>
      <c r="AO48" s="317" t="str">
        <f>IF(AO46="","",VLOOKUP(AO46,'【記載例】シフト記号表（勤務時間帯）'!$C$6:$U$35,19,FALSE))</f>
        <v/>
      </c>
      <c r="AP48" s="317" t="str">
        <f>IF(AP46="","",VLOOKUP(AP46,'【記載例】シフト記号表（勤務時間帯）'!$C$6:$U$35,19,FALSE))</f>
        <v/>
      </c>
      <c r="AQ48" s="317" t="str">
        <f>IF(AQ46="","",VLOOKUP(AQ46,'【記載例】シフト記号表（勤務時間帯）'!$C$6:$U$35,19,FALSE))</f>
        <v/>
      </c>
      <c r="AR48" s="317" t="str">
        <f>IF(AR46="","",VLOOKUP(AR46,'【記載例】シフト記号表（勤務時間帯）'!$C$6:$U$35,19,FALSE))</f>
        <v/>
      </c>
      <c r="AS48" s="317" t="str">
        <f>IF(AS46="","",VLOOKUP(AS46,'【記載例】シフト記号表（勤務時間帯）'!$C$6:$U$35,19,FALSE))</f>
        <v/>
      </c>
      <c r="AT48" s="318" t="str">
        <f>IF(AT46="","",VLOOKUP(AT46,'【記載例】シフト記号表（勤務時間帯）'!$C$6:$U$35,19,FALSE))</f>
        <v/>
      </c>
      <c r="AU48" s="316" t="str">
        <f>IF(AU46="","",VLOOKUP(AU46,'【記載例】シフト記号表（勤務時間帯）'!$C$6:$U$35,19,FALSE))</f>
        <v/>
      </c>
      <c r="AV48" s="317" t="str">
        <f>IF(AV46="","",VLOOKUP(AV46,'【記載例】シフト記号表（勤務時間帯）'!$C$6:$U$35,19,FALSE))</f>
        <v/>
      </c>
      <c r="AW48" s="317" t="str">
        <f>IF(AW46="","",VLOOKUP(AW46,'【記載例】シフト記号表（勤務時間帯）'!$C$6:$U$35,19,FALSE))</f>
        <v/>
      </c>
      <c r="AX48" s="911">
        <f>IF($BB$3="４週",SUM(S48:AT48),IF($BB$3="暦月",SUM(S48:AW48),""))</f>
        <v>0</v>
      </c>
      <c r="AY48" s="912"/>
      <c r="AZ48" s="913">
        <f>IF($BB$3="４週",AX48/4,IF($BB$3="暦月",【記載例】勤務表!AX48/(【記載例】勤務表!$BB$8/7),""))</f>
        <v>0</v>
      </c>
      <c r="BA48" s="914"/>
      <c r="BB48" s="926"/>
      <c r="BC48" s="927"/>
      <c r="BD48" s="927"/>
      <c r="BE48" s="927"/>
      <c r="BF48" s="928"/>
    </row>
    <row r="49" spans="2:58" ht="20.25" customHeight="1" x14ac:dyDescent="0.2">
      <c r="B49" s="1050">
        <f>B46+1</f>
        <v>10</v>
      </c>
      <c r="C49" s="934"/>
      <c r="D49" s="935"/>
      <c r="E49" s="936"/>
      <c r="F49" s="319"/>
      <c r="G49" s="865"/>
      <c r="H49" s="868"/>
      <c r="I49" s="1047"/>
      <c r="J49" s="1047"/>
      <c r="K49" s="1048"/>
      <c r="L49" s="871"/>
      <c r="M49" s="872"/>
      <c r="N49" s="872"/>
      <c r="O49" s="873"/>
      <c r="P49" s="880" t="s">
        <v>62</v>
      </c>
      <c r="Q49" s="881"/>
      <c r="R49" s="882"/>
      <c r="S49" s="308"/>
      <c r="T49" s="309"/>
      <c r="U49" s="309"/>
      <c r="V49" s="309"/>
      <c r="W49" s="309"/>
      <c r="X49" s="309"/>
      <c r="Y49" s="310"/>
      <c r="Z49" s="308"/>
      <c r="AA49" s="309"/>
      <c r="AB49" s="309"/>
      <c r="AC49" s="309"/>
      <c r="AD49" s="309"/>
      <c r="AE49" s="309"/>
      <c r="AF49" s="310"/>
      <c r="AG49" s="308"/>
      <c r="AH49" s="309"/>
      <c r="AI49" s="309"/>
      <c r="AJ49" s="309"/>
      <c r="AK49" s="309"/>
      <c r="AL49" s="309"/>
      <c r="AM49" s="310"/>
      <c r="AN49" s="308"/>
      <c r="AO49" s="309"/>
      <c r="AP49" s="309"/>
      <c r="AQ49" s="309"/>
      <c r="AR49" s="309"/>
      <c r="AS49" s="309"/>
      <c r="AT49" s="310"/>
      <c r="AU49" s="308"/>
      <c r="AV49" s="309"/>
      <c r="AW49" s="309"/>
      <c r="AX49" s="892"/>
      <c r="AY49" s="893"/>
      <c r="AZ49" s="894"/>
      <c r="BA49" s="895"/>
      <c r="BB49" s="920"/>
      <c r="BC49" s="921"/>
      <c r="BD49" s="921"/>
      <c r="BE49" s="921"/>
      <c r="BF49" s="922"/>
    </row>
    <row r="50" spans="2:58" ht="20.25" customHeight="1" x14ac:dyDescent="0.2">
      <c r="B50" s="1050"/>
      <c r="C50" s="937"/>
      <c r="D50" s="938"/>
      <c r="E50" s="939"/>
      <c r="F50" s="311"/>
      <c r="G50" s="866"/>
      <c r="H50" s="1049"/>
      <c r="I50" s="1047"/>
      <c r="J50" s="1047"/>
      <c r="K50" s="1048"/>
      <c r="L50" s="874"/>
      <c r="M50" s="875"/>
      <c r="N50" s="875"/>
      <c r="O50" s="876"/>
      <c r="P50" s="901" t="s">
        <v>63</v>
      </c>
      <c r="Q50" s="902"/>
      <c r="R50" s="903"/>
      <c r="S50" s="312" t="str">
        <f>IF(S49="","",VLOOKUP(S49,'【記載例】シフト記号表（勤務時間帯）'!$C$6:$K$35,9,FALSE))</f>
        <v/>
      </c>
      <c r="T50" s="313" t="str">
        <f>IF(T49="","",VLOOKUP(T49,'【記載例】シフト記号表（勤務時間帯）'!$C$6:$K$35,9,FALSE))</f>
        <v/>
      </c>
      <c r="U50" s="313" t="str">
        <f>IF(U49="","",VLOOKUP(U49,'【記載例】シフト記号表（勤務時間帯）'!$C$6:$K$35,9,FALSE))</f>
        <v/>
      </c>
      <c r="V50" s="313" t="str">
        <f>IF(V49="","",VLOOKUP(V49,'【記載例】シフト記号表（勤務時間帯）'!$C$6:$K$35,9,FALSE))</f>
        <v/>
      </c>
      <c r="W50" s="313" t="str">
        <f>IF(W49="","",VLOOKUP(W49,'【記載例】シフト記号表（勤務時間帯）'!$C$6:$K$35,9,FALSE))</f>
        <v/>
      </c>
      <c r="X50" s="313" t="str">
        <f>IF(X49="","",VLOOKUP(X49,'【記載例】シフト記号表（勤務時間帯）'!$C$6:$K$35,9,FALSE))</f>
        <v/>
      </c>
      <c r="Y50" s="314" t="str">
        <f>IF(Y49="","",VLOOKUP(Y49,'【記載例】シフト記号表（勤務時間帯）'!$C$6:$K$35,9,FALSE))</f>
        <v/>
      </c>
      <c r="Z50" s="312" t="str">
        <f>IF(Z49="","",VLOOKUP(Z49,'【記載例】シフト記号表（勤務時間帯）'!$C$6:$K$35,9,FALSE))</f>
        <v/>
      </c>
      <c r="AA50" s="313" t="str">
        <f>IF(AA49="","",VLOOKUP(AA49,'【記載例】シフト記号表（勤務時間帯）'!$C$6:$K$35,9,FALSE))</f>
        <v/>
      </c>
      <c r="AB50" s="313" t="str">
        <f>IF(AB49="","",VLOOKUP(AB49,'【記載例】シフト記号表（勤務時間帯）'!$C$6:$K$35,9,FALSE))</f>
        <v/>
      </c>
      <c r="AC50" s="313" t="str">
        <f>IF(AC49="","",VLOOKUP(AC49,'【記載例】シフト記号表（勤務時間帯）'!$C$6:$K$35,9,FALSE))</f>
        <v/>
      </c>
      <c r="AD50" s="313" t="str">
        <f>IF(AD49="","",VLOOKUP(AD49,'【記載例】シフト記号表（勤務時間帯）'!$C$6:$K$35,9,FALSE))</f>
        <v/>
      </c>
      <c r="AE50" s="313" t="str">
        <f>IF(AE49="","",VLOOKUP(AE49,'【記載例】シフト記号表（勤務時間帯）'!$C$6:$K$35,9,FALSE))</f>
        <v/>
      </c>
      <c r="AF50" s="314" t="str">
        <f>IF(AF49="","",VLOOKUP(AF49,'【記載例】シフト記号表（勤務時間帯）'!$C$6:$K$35,9,FALSE))</f>
        <v/>
      </c>
      <c r="AG50" s="312" t="str">
        <f>IF(AG49="","",VLOOKUP(AG49,'【記載例】シフト記号表（勤務時間帯）'!$C$6:$K$35,9,FALSE))</f>
        <v/>
      </c>
      <c r="AH50" s="313" t="str">
        <f>IF(AH49="","",VLOOKUP(AH49,'【記載例】シフト記号表（勤務時間帯）'!$C$6:$K$35,9,FALSE))</f>
        <v/>
      </c>
      <c r="AI50" s="313" t="str">
        <f>IF(AI49="","",VLOOKUP(AI49,'【記載例】シフト記号表（勤務時間帯）'!$C$6:$K$35,9,FALSE))</f>
        <v/>
      </c>
      <c r="AJ50" s="313" t="str">
        <f>IF(AJ49="","",VLOOKUP(AJ49,'【記載例】シフト記号表（勤務時間帯）'!$C$6:$K$35,9,FALSE))</f>
        <v/>
      </c>
      <c r="AK50" s="313" t="str">
        <f>IF(AK49="","",VLOOKUP(AK49,'【記載例】シフト記号表（勤務時間帯）'!$C$6:$K$35,9,FALSE))</f>
        <v/>
      </c>
      <c r="AL50" s="313" t="str">
        <f>IF(AL49="","",VLOOKUP(AL49,'【記載例】シフト記号表（勤務時間帯）'!$C$6:$K$35,9,FALSE))</f>
        <v/>
      </c>
      <c r="AM50" s="314" t="str">
        <f>IF(AM49="","",VLOOKUP(AM49,'【記載例】シフト記号表（勤務時間帯）'!$C$6:$K$35,9,FALSE))</f>
        <v/>
      </c>
      <c r="AN50" s="312" t="str">
        <f>IF(AN49="","",VLOOKUP(AN49,'【記載例】シフト記号表（勤務時間帯）'!$C$6:$K$35,9,FALSE))</f>
        <v/>
      </c>
      <c r="AO50" s="313" t="str">
        <f>IF(AO49="","",VLOOKUP(AO49,'【記載例】シフト記号表（勤務時間帯）'!$C$6:$K$35,9,FALSE))</f>
        <v/>
      </c>
      <c r="AP50" s="313" t="str">
        <f>IF(AP49="","",VLOOKUP(AP49,'【記載例】シフト記号表（勤務時間帯）'!$C$6:$K$35,9,FALSE))</f>
        <v/>
      </c>
      <c r="AQ50" s="313" t="str">
        <f>IF(AQ49="","",VLOOKUP(AQ49,'【記載例】シフト記号表（勤務時間帯）'!$C$6:$K$35,9,FALSE))</f>
        <v/>
      </c>
      <c r="AR50" s="313" t="str">
        <f>IF(AR49="","",VLOOKUP(AR49,'【記載例】シフト記号表（勤務時間帯）'!$C$6:$K$35,9,FALSE))</f>
        <v/>
      </c>
      <c r="AS50" s="313" t="str">
        <f>IF(AS49="","",VLOOKUP(AS49,'【記載例】シフト記号表（勤務時間帯）'!$C$6:$K$35,9,FALSE))</f>
        <v/>
      </c>
      <c r="AT50" s="314" t="str">
        <f>IF(AT49="","",VLOOKUP(AT49,'【記載例】シフト記号表（勤務時間帯）'!$C$6:$K$35,9,FALSE))</f>
        <v/>
      </c>
      <c r="AU50" s="312" t="str">
        <f>IF(AU49="","",VLOOKUP(AU49,'【記載例】シフト記号表（勤務時間帯）'!$C$6:$K$35,9,FALSE))</f>
        <v/>
      </c>
      <c r="AV50" s="313" t="str">
        <f>IF(AV49="","",VLOOKUP(AV49,'【記載例】シフト記号表（勤務時間帯）'!$C$6:$K$35,9,FALSE))</f>
        <v/>
      </c>
      <c r="AW50" s="313" t="str">
        <f>IF(AW49="","",VLOOKUP(AW49,'【記載例】シフト記号表（勤務時間帯）'!$C$6:$K$35,9,FALSE))</f>
        <v/>
      </c>
      <c r="AX50" s="904">
        <f>IF($BB$3="４週",SUM(S50:AT50),IF($BB$3="暦月",SUM(S50:AW50),""))</f>
        <v>0</v>
      </c>
      <c r="AY50" s="905"/>
      <c r="AZ50" s="906">
        <f>IF($BB$3="４週",AX50/4,IF($BB$3="暦月",【記載例】勤務表!AX50/(【記載例】勤務表!$BB$8/7),""))</f>
        <v>0</v>
      </c>
      <c r="BA50" s="907"/>
      <c r="BB50" s="923"/>
      <c r="BC50" s="924"/>
      <c r="BD50" s="924"/>
      <c r="BE50" s="924"/>
      <c r="BF50" s="925"/>
    </row>
    <row r="51" spans="2:58" ht="20.25" customHeight="1" x14ac:dyDescent="0.2">
      <c r="B51" s="1050"/>
      <c r="C51" s="940"/>
      <c r="D51" s="941"/>
      <c r="E51" s="942"/>
      <c r="F51" s="311">
        <f>C49</f>
        <v>0</v>
      </c>
      <c r="G51" s="867"/>
      <c r="H51" s="1049"/>
      <c r="I51" s="1047"/>
      <c r="J51" s="1047"/>
      <c r="K51" s="1048"/>
      <c r="L51" s="877"/>
      <c r="M51" s="878"/>
      <c r="N51" s="878"/>
      <c r="O51" s="879"/>
      <c r="P51" s="929" t="s">
        <v>64</v>
      </c>
      <c r="Q51" s="930"/>
      <c r="R51" s="931"/>
      <c r="S51" s="316" t="str">
        <f>IF(S49="","",VLOOKUP(S49,'【記載例】シフト記号表（勤務時間帯）'!$C$6:$U$35,19,FALSE))</f>
        <v/>
      </c>
      <c r="T51" s="317" t="str">
        <f>IF(T49="","",VLOOKUP(T49,'【記載例】シフト記号表（勤務時間帯）'!$C$6:$U$35,19,FALSE))</f>
        <v/>
      </c>
      <c r="U51" s="317" t="str">
        <f>IF(U49="","",VLOOKUP(U49,'【記載例】シフト記号表（勤務時間帯）'!$C$6:$U$35,19,FALSE))</f>
        <v/>
      </c>
      <c r="V51" s="317" t="str">
        <f>IF(V49="","",VLOOKUP(V49,'【記載例】シフト記号表（勤務時間帯）'!$C$6:$U$35,19,FALSE))</f>
        <v/>
      </c>
      <c r="W51" s="317" t="str">
        <f>IF(W49="","",VLOOKUP(W49,'【記載例】シフト記号表（勤務時間帯）'!$C$6:$U$35,19,FALSE))</f>
        <v/>
      </c>
      <c r="X51" s="317" t="str">
        <f>IF(X49="","",VLOOKUP(X49,'【記載例】シフト記号表（勤務時間帯）'!$C$6:$U$35,19,FALSE))</f>
        <v/>
      </c>
      <c r="Y51" s="318" t="str">
        <f>IF(Y49="","",VLOOKUP(Y49,'【記載例】シフト記号表（勤務時間帯）'!$C$6:$U$35,19,FALSE))</f>
        <v/>
      </c>
      <c r="Z51" s="316" t="str">
        <f>IF(Z49="","",VLOOKUP(Z49,'【記載例】シフト記号表（勤務時間帯）'!$C$6:$U$35,19,FALSE))</f>
        <v/>
      </c>
      <c r="AA51" s="317" t="str">
        <f>IF(AA49="","",VLOOKUP(AA49,'【記載例】シフト記号表（勤務時間帯）'!$C$6:$U$35,19,FALSE))</f>
        <v/>
      </c>
      <c r="AB51" s="317" t="str">
        <f>IF(AB49="","",VLOOKUP(AB49,'【記載例】シフト記号表（勤務時間帯）'!$C$6:$U$35,19,FALSE))</f>
        <v/>
      </c>
      <c r="AC51" s="317" t="str">
        <f>IF(AC49="","",VLOOKUP(AC49,'【記載例】シフト記号表（勤務時間帯）'!$C$6:$U$35,19,FALSE))</f>
        <v/>
      </c>
      <c r="AD51" s="317" t="str">
        <f>IF(AD49="","",VLOOKUP(AD49,'【記載例】シフト記号表（勤務時間帯）'!$C$6:$U$35,19,FALSE))</f>
        <v/>
      </c>
      <c r="AE51" s="317" t="str">
        <f>IF(AE49="","",VLOOKUP(AE49,'【記載例】シフト記号表（勤務時間帯）'!$C$6:$U$35,19,FALSE))</f>
        <v/>
      </c>
      <c r="AF51" s="318" t="str">
        <f>IF(AF49="","",VLOOKUP(AF49,'【記載例】シフト記号表（勤務時間帯）'!$C$6:$U$35,19,FALSE))</f>
        <v/>
      </c>
      <c r="AG51" s="316" t="str">
        <f>IF(AG49="","",VLOOKUP(AG49,'【記載例】シフト記号表（勤務時間帯）'!$C$6:$U$35,19,FALSE))</f>
        <v/>
      </c>
      <c r="AH51" s="317" t="str">
        <f>IF(AH49="","",VLOOKUP(AH49,'【記載例】シフト記号表（勤務時間帯）'!$C$6:$U$35,19,FALSE))</f>
        <v/>
      </c>
      <c r="AI51" s="317" t="str">
        <f>IF(AI49="","",VLOOKUP(AI49,'【記載例】シフト記号表（勤務時間帯）'!$C$6:$U$35,19,FALSE))</f>
        <v/>
      </c>
      <c r="AJ51" s="317" t="str">
        <f>IF(AJ49="","",VLOOKUP(AJ49,'【記載例】シフト記号表（勤務時間帯）'!$C$6:$U$35,19,FALSE))</f>
        <v/>
      </c>
      <c r="AK51" s="317" t="str">
        <f>IF(AK49="","",VLOOKUP(AK49,'【記載例】シフト記号表（勤務時間帯）'!$C$6:$U$35,19,FALSE))</f>
        <v/>
      </c>
      <c r="AL51" s="317" t="str">
        <f>IF(AL49="","",VLOOKUP(AL49,'【記載例】シフト記号表（勤務時間帯）'!$C$6:$U$35,19,FALSE))</f>
        <v/>
      </c>
      <c r="AM51" s="318" t="str">
        <f>IF(AM49="","",VLOOKUP(AM49,'【記載例】シフト記号表（勤務時間帯）'!$C$6:$U$35,19,FALSE))</f>
        <v/>
      </c>
      <c r="AN51" s="316" t="str">
        <f>IF(AN49="","",VLOOKUP(AN49,'【記載例】シフト記号表（勤務時間帯）'!$C$6:$U$35,19,FALSE))</f>
        <v/>
      </c>
      <c r="AO51" s="317" t="str">
        <f>IF(AO49="","",VLOOKUP(AO49,'【記載例】シフト記号表（勤務時間帯）'!$C$6:$U$35,19,FALSE))</f>
        <v/>
      </c>
      <c r="AP51" s="317" t="str">
        <f>IF(AP49="","",VLOOKUP(AP49,'【記載例】シフト記号表（勤務時間帯）'!$C$6:$U$35,19,FALSE))</f>
        <v/>
      </c>
      <c r="AQ51" s="317" t="str">
        <f>IF(AQ49="","",VLOOKUP(AQ49,'【記載例】シフト記号表（勤務時間帯）'!$C$6:$U$35,19,FALSE))</f>
        <v/>
      </c>
      <c r="AR51" s="317" t="str">
        <f>IF(AR49="","",VLOOKUP(AR49,'【記載例】シフト記号表（勤務時間帯）'!$C$6:$U$35,19,FALSE))</f>
        <v/>
      </c>
      <c r="AS51" s="317" t="str">
        <f>IF(AS49="","",VLOOKUP(AS49,'【記載例】シフト記号表（勤務時間帯）'!$C$6:$U$35,19,FALSE))</f>
        <v/>
      </c>
      <c r="AT51" s="318" t="str">
        <f>IF(AT49="","",VLOOKUP(AT49,'【記載例】シフト記号表（勤務時間帯）'!$C$6:$U$35,19,FALSE))</f>
        <v/>
      </c>
      <c r="AU51" s="316" t="str">
        <f>IF(AU49="","",VLOOKUP(AU49,'【記載例】シフト記号表（勤務時間帯）'!$C$6:$U$35,19,FALSE))</f>
        <v/>
      </c>
      <c r="AV51" s="317" t="str">
        <f>IF(AV49="","",VLOOKUP(AV49,'【記載例】シフト記号表（勤務時間帯）'!$C$6:$U$35,19,FALSE))</f>
        <v/>
      </c>
      <c r="AW51" s="317" t="str">
        <f>IF(AW49="","",VLOOKUP(AW49,'【記載例】シフト記号表（勤務時間帯）'!$C$6:$U$35,19,FALSE))</f>
        <v/>
      </c>
      <c r="AX51" s="911">
        <f>IF($BB$3="４週",SUM(S51:AT51),IF($BB$3="暦月",SUM(S51:AW51),""))</f>
        <v>0</v>
      </c>
      <c r="AY51" s="912"/>
      <c r="AZ51" s="913">
        <f>IF($BB$3="４週",AX51/4,IF($BB$3="暦月",【記載例】勤務表!AX51/(【記載例】勤務表!$BB$8/7),""))</f>
        <v>0</v>
      </c>
      <c r="BA51" s="914"/>
      <c r="BB51" s="926"/>
      <c r="BC51" s="927"/>
      <c r="BD51" s="927"/>
      <c r="BE51" s="927"/>
      <c r="BF51" s="928"/>
    </row>
    <row r="52" spans="2:58" ht="20.25" customHeight="1" x14ac:dyDescent="0.2">
      <c r="B52" s="1050">
        <f>B49+1</f>
        <v>11</v>
      </c>
      <c r="C52" s="934"/>
      <c r="D52" s="935"/>
      <c r="E52" s="936"/>
      <c r="F52" s="319"/>
      <c r="G52" s="865"/>
      <c r="H52" s="868"/>
      <c r="I52" s="1047"/>
      <c r="J52" s="1047"/>
      <c r="K52" s="1048"/>
      <c r="L52" s="871"/>
      <c r="M52" s="872"/>
      <c r="N52" s="872"/>
      <c r="O52" s="873"/>
      <c r="P52" s="880" t="s">
        <v>62</v>
      </c>
      <c r="Q52" s="881"/>
      <c r="R52" s="882"/>
      <c r="S52" s="308"/>
      <c r="T52" s="309"/>
      <c r="U52" s="309"/>
      <c r="V52" s="309"/>
      <c r="W52" s="309"/>
      <c r="X52" s="309"/>
      <c r="Y52" s="310"/>
      <c r="Z52" s="308"/>
      <c r="AA52" s="309"/>
      <c r="AB52" s="309"/>
      <c r="AC52" s="309"/>
      <c r="AD52" s="309"/>
      <c r="AE52" s="309"/>
      <c r="AF52" s="310"/>
      <c r="AG52" s="308"/>
      <c r="AH52" s="309"/>
      <c r="AI52" s="309"/>
      <c r="AJ52" s="309"/>
      <c r="AK52" s="309"/>
      <c r="AL52" s="309"/>
      <c r="AM52" s="310"/>
      <c r="AN52" s="308"/>
      <c r="AO52" s="309"/>
      <c r="AP52" s="309"/>
      <c r="AQ52" s="309"/>
      <c r="AR52" s="309"/>
      <c r="AS52" s="309"/>
      <c r="AT52" s="310"/>
      <c r="AU52" s="308"/>
      <c r="AV52" s="309"/>
      <c r="AW52" s="309"/>
      <c r="AX52" s="892"/>
      <c r="AY52" s="893"/>
      <c r="AZ52" s="894"/>
      <c r="BA52" s="895"/>
      <c r="BB52" s="920"/>
      <c r="BC52" s="921"/>
      <c r="BD52" s="921"/>
      <c r="BE52" s="921"/>
      <c r="BF52" s="922"/>
    </row>
    <row r="53" spans="2:58" ht="20.25" customHeight="1" x14ac:dyDescent="0.2">
      <c r="B53" s="1050"/>
      <c r="C53" s="937"/>
      <c r="D53" s="938"/>
      <c r="E53" s="939"/>
      <c r="F53" s="311"/>
      <c r="G53" s="866"/>
      <c r="H53" s="1049"/>
      <c r="I53" s="1047"/>
      <c r="J53" s="1047"/>
      <c r="K53" s="1048"/>
      <c r="L53" s="874"/>
      <c r="M53" s="875"/>
      <c r="N53" s="875"/>
      <c r="O53" s="876"/>
      <c r="P53" s="901" t="s">
        <v>63</v>
      </c>
      <c r="Q53" s="902"/>
      <c r="R53" s="903"/>
      <c r="S53" s="312" t="str">
        <f>IF(S52="","",VLOOKUP(S52,'【記載例】シフト記号表（勤務時間帯）'!$C$6:$K$35,9,FALSE))</f>
        <v/>
      </c>
      <c r="T53" s="313" t="str">
        <f>IF(T52="","",VLOOKUP(T52,'【記載例】シフト記号表（勤務時間帯）'!$C$6:$K$35,9,FALSE))</f>
        <v/>
      </c>
      <c r="U53" s="313" t="str">
        <f>IF(U52="","",VLOOKUP(U52,'【記載例】シフト記号表（勤務時間帯）'!$C$6:$K$35,9,FALSE))</f>
        <v/>
      </c>
      <c r="V53" s="313" t="str">
        <f>IF(V52="","",VLOOKUP(V52,'【記載例】シフト記号表（勤務時間帯）'!$C$6:$K$35,9,FALSE))</f>
        <v/>
      </c>
      <c r="W53" s="313" t="str">
        <f>IF(W52="","",VLOOKUP(W52,'【記載例】シフト記号表（勤務時間帯）'!$C$6:$K$35,9,FALSE))</f>
        <v/>
      </c>
      <c r="X53" s="313" t="str">
        <f>IF(X52="","",VLOOKUP(X52,'【記載例】シフト記号表（勤務時間帯）'!$C$6:$K$35,9,FALSE))</f>
        <v/>
      </c>
      <c r="Y53" s="314" t="str">
        <f>IF(Y52="","",VLOOKUP(Y52,'【記載例】シフト記号表（勤務時間帯）'!$C$6:$K$35,9,FALSE))</f>
        <v/>
      </c>
      <c r="Z53" s="312" t="str">
        <f>IF(Z52="","",VLOOKUP(Z52,'【記載例】シフト記号表（勤務時間帯）'!$C$6:$K$35,9,FALSE))</f>
        <v/>
      </c>
      <c r="AA53" s="313" t="str">
        <f>IF(AA52="","",VLOOKUP(AA52,'【記載例】シフト記号表（勤務時間帯）'!$C$6:$K$35,9,FALSE))</f>
        <v/>
      </c>
      <c r="AB53" s="313" t="str">
        <f>IF(AB52="","",VLOOKUP(AB52,'【記載例】シフト記号表（勤務時間帯）'!$C$6:$K$35,9,FALSE))</f>
        <v/>
      </c>
      <c r="AC53" s="313" t="str">
        <f>IF(AC52="","",VLOOKUP(AC52,'【記載例】シフト記号表（勤務時間帯）'!$C$6:$K$35,9,FALSE))</f>
        <v/>
      </c>
      <c r="AD53" s="313" t="str">
        <f>IF(AD52="","",VLOOKUP(AD52,'【記載例】シフト記号表（勤務時間帯）'!$C$6:$K$35,9,FALSE))</f>
        <v/>
      </c>
      <c r="AE53" s="313" t="str">
        <f>IF(AE52="","",VLOOKUP(AE52,'【記載例】シフト記号表（勤務時間帯）'!$C$6:$K$35,9,FALSE))</f>
        <v/>
      </c>
      <c r="AF53" s="314" t="str">
        <f>IF(AF52="","",VLOOKUP(AF52,'【記載例】シフト記号表（勤務時間帯）'!$C$6:$K$35,9,FALSE))</f>
        <v/>
      </c>
      <c r="AG53" s="312" t="str">
        <f>IF(AG52="","",VLOOKUP(AG52,'【記載例】シフト記号表（勤務時間帯）'!$C$6:$K$35,9,FALSE))</f>
        <v/>
      </c>
      <c r="AH53" s="313" t="str">
        <f>IF(AH52="","",VLOOKUP(AH52,'【記載例】シフト記号表（勤務時間帯）'!$C$6:$K$35,9,FALSE))</f>
        <v/>
      </c>
      <c r="AI53" s="313" t="str">
        <f>IF(AI52="","",VLOOKUP(AI52,'【記載例】シフト記号表（勤務時間帯）'!$C$6:$K$35,9,FALSE))</f>
        <v/>
      </c>
      <c r="AJ53" s="313" t="str">
        <f>IF(AJ52="","",VLOOKUP(AJ52,'【記載例】シフト記号表（勤務時間帯）'!$C$6:$K$35,9,FALSE))</f>
        <v/>
      </c>
      <c r="AK53" s="313" t="str">
        <f>IF(AK52="","",VLOOKUP(AK52,'【記載例】シフト記号表（勤務時間帯）'!$C$6:$K$35,9,FALSE))</f>
        <v/>
      </c>
      <c r="AL53" s="313" t="str">
        <f>IF(AL52="","",VLOOKUP(AL52,'【記載例】シフト記号表（勤務時間帯）'!$C$6:$K$35,9,FALSE))</f>
        <v/>
      </c>
      <c r="AM53" s="314" t="str">
        <f>IF(AM52="","",VLOOKUP(AM52,'【記載例】シフト記号表（勤務時間帯）'!$C$6:$K$35,9,FALSE))</f>
        <v/>
      </c>
      <c r="AN53" s="312" t="str">
        <f>IF(AN52="","",VLOOKUP(AN52,'【記載例】シフト記号表（勤務時間帯）'!$C$6:$K$35,9,FALSE))</f>
        <v/>
      </c>
      <c r="AO53" s="313" t="str">
        <f>IF(AO52="","",VLOOKUP(AO52,'【記載例】シフト記号表（勤務時間帯）'!$C$6:$K$35,9,FALSE))</f>
        <v/>
      </c>
      <c r="AP53" s="313" t="str">
        <f>IF(AP52="","",VLOOKUP(AP52,'【記載例】シフト記号表（勤務時間帯）'!$C$6:$K$35,9,FALSE))</f>
        <v/>
      </c>
      <c r="AQ53" s="313" t="str">
        <f>IF(AQ52="","",VLOOKUP(AQ52,'【記載例】シフト記号表（勤務時間帯）'!$C$6:$K$35,9,FALSE))</f>
        <v/>
      </c>
      <c r="AR53" s="313" t="str">
        <f>IF(AR52="","",VLOOKUP(AR52,'【記載例】シフト記号表（勤務時間帯）'!$C$6:$K$35,9,FALSE))</f>
        <v/>
      </c>
      <c r="AS53" s="313" t="str">
        <f>IF(AS52="","",VLOOKUP(AS52,'【記載例】シフト記号表（勤務時間帯）'!$C$6:$K$35,9,FALSE))</f>
        <v/>
      </c>
      <c r="AT53" s="314" t="str">
        <f>IF(AT52="","",VLOOKUP(AT52,'【記載例】シフト記号表（勤務時間帯）'!$C$6:$K$35,9,FALSE))</f>
        <v/>
      </c>
      <c r="AU53" s="312" t="str">
        <f>IF(AU52="","",VLOOKUP(AU52,'【記載例】シフト記号表（勤務時間帯）'!$C$6:$K$35,9,FALSE))</f>
        <v/>
      </c>
      <c r="AV53" s="313" t="str">
        <f>IF(AV52="","",VLOOKUP(AV52,'【記載例】シフト記号表（勤務時間帯）'!$C$6:$K$35,9,FALSE))</f>
        <v/>
      </c>
      <c r="AW53" s="313" t="str">
        <f>IF(AW52="","",VLOOKUP(AW52,'【記載例】シフト記号表（勤務時間帯）'!$C$6:$K$35,9,FALSE))</f>
        <v/>
      </c>
      <c r="AX53" s="904">
        <f>IF($BB$3="４週",SUM(S53:AT53),IF($BB$3="暦月",SUM(S53:AW53),""))</f>
        <v>0</v>
      </c>
      <c r="AY53" s="905"/>
      <c r="AZ53" s="906">
        <f>IF($BB$3="４週",AX53/4,IF($BB$3="暦月",【記載例】勤務表!AX53/(【記載例】勤務表!$BB$8/7),""))</f>
        <v>0</v>
      </c>
      <c r="BA53" s="907"/>
      <c r="BB53" s="923"/>
      <c r="BC53" s="924"/>
      <c r="BD53" s="924"/>
      <c r="BE53" s="924"/>
      <c r="BF53" s="925"/>
    </row>
    <row r="54" spans="2:58" ht="20.25" customHeight="1" x14ac:dyDescent="0.2">
      <c r="B54" s="1050"/>
      <c r="C54" s="940"/>
      <c r="D54" s="941"/>
      <c r="E54" s="942"/>
      <c r="F54" s="311">
        <f>C52</f>
        <v>0</v>
      </c>
      <c r="G54" s="867"/>
      <c r="H54" s="1049"/>
      <c r="I54" s="1047"/>
      <c r="J54" s="1047"/>
      <c r="K54" s="1048"/>
      <c r="L54" s="877"/>
      <c r="M54" s="878"/>
      <c r="N54" s="878"/>
      <c r="O54" s="879"/>
      <c r="P54" s="929" t="s">
        <v>64</v>
      </c>
      <c r="Q54" s="930"/>
      <c r="R54" s="931"/>
      <c r="S54" s="316" t="str">
        <f>IF(S52="","",VLOOKUP(S52,'【記載例】シフト記号表（勤務時間帯）'!$C$6:$U$35,19,FALSE))</f>
        <v/>
      </c>
      <c r="T54" s="317" t="str">
        <f>IF(T52="","",VLOOKUP(T52,'【記載例】シフト記号表（勤務時間帯）'!$C$6:$U$35,19,FALSE))</f>
        <v/>
      </c>
      <c r="U54" s="317" t="str">
        <f>IF(U52="","",VLOOKUP(U52,'【記載例】シフト記号表（勤務時間帯）'!$C$6:$U$35,19,FALSE))</f>
        <v/>
      </c>
      <c r="V54" s="317" t="str">
        <f>IF(V52="","",VLOOKUP(V52,'【記載例】シフト記号表（勤務時間帯）'!$C$6:$U$35,19,FALSE))</f>
        <v/>
      </c>
      <c r="W54" s="317" t="str">
        <f>IF(W52="","",VLOOKUP(W52,'【記載例】シフト記号表（勤務時間帯）'!$C$6:$U$35,19,FALSE))</f>
        <v/>
      </c>
      <c r="X54" s="317" t="str">
        <f>IF(X52="","",VLOOKUP(X52,'【記載例】シフト記号表（勤務時間帯）'!$C$6:$U$35,19,FALSE))</f>
        <v/>
      </c>
      <c r="Y54" s="318" t="str">
        <f>IF(Y52="","",VLOOKUP(Y52,'【記載例】シフト記号表（勤務時間帯）'!$C$6:$U$35,19,FALSE))</f>
        <v/>
      </c>
      <c r="Z54" s="316" t="str">
        <f>IF(Z52="","",VLOOKUP(Z52,'【記載例】シフト記号表（勤務時間帯）'!$C$6:$U$35,19,FALSE))</f>
        <v/>
      </c>
      <c r="AA54" s="317" t="str">
        <f>IF(AA52="","",VLOOKUP(AA52,'【記載例】シフト記号表（勤務時間帯）'!$C$6:$U$35,19,FALSE))</f>
        <v/>
      </c>
      <c r="AB54" s="317" t="str">
        <f>IF(AB52="","",VLOOKUP(AB52,'【記載例】シフト記号表（勤務時間帯）'!$C$6:$U$35,19,FALSE))</f>
        <v/>
      </c>
      <c r="AC54" s="317" t="str">
        <f>IF(AC52="","",VLOOKUP(AC52,'【記載例】シフト記号表（勤務時間帯）'!$C$6:$U$35,19,FALSE))</f>
        <v/>
      </c>
      <c r="AD54" s="317" t="str">
        <f>IF(AD52="","",VLOOKUP(AD52,'【記載例】シフト記号表（勤務時間帯）'!$C$6:$U$35,19,FALSE))</f>
        <v/>
      </c>
      <c r="AE54" s="317" t="str">
        <f>IF(AE52="","",VLOOKUP(AE52,'【記載例】シフト記号表（勤務時間帯）'!$C$6:$U$35,19,FALSE))</f>
        <v/>
      </c>
      <c r="AF54" s="318" t="str">
        <f>IF(AF52="","",VLOOKUP(AF52,'【記載例】シフト記号表（勤務時間帯）'!$C$6:$U$35,19,FALSE))</f>
        <v/>
      </c>
      <c r="AG54" s="316" t="str">
        <f>IF(AG52="","",VLOOKUP(AG52,'【記載例】シフト記号表（勤務時間帯）'!$C$6:$U$35,19,FALSE))</f>
        <v/>
      </c>
      <c r="AH54" s="317" t="str">
        <f>IF(AH52="","",VLOOKUP(AH52,'【記載例】シフト記号表（勤務時間帯）'!$C$6:$U$35,19,FALSE))</f>
        <v/>
      </c>
      <c r="AI54" s="317" t="str">
        <f>IF(AI52="","",VLOOKUP(AI52,'【記載例】シフト記号表（勤務時間帯）'!$C$6:$U$35,19,FALSE))</f>
        <v/>
      </c>
      <c r="AJ54" s="317" t="str">
        <f>IF(AJ52="","",VLOOKUP(AJ52,'【記載例】シフト記号表（勤務時間帯）'!$C$6:$U$35,19,FALSE))</f>
        <v/>
      </c>
      <c r="AK54" s="317" t="str">
        <f>IF(AK52="","",VLOOKUP(AK52,'【記載例】シフト記号表（勤務時間帯）'!$C$6:$U$35,19,FALSE))</f>
        <v/>
      </c>
      <c r="AL54" s="317" t="str">
        <f>IF(AL52="","",VLOOKUP(AL52,'【記載例】シフト記号表（勤務時間帯）'!$C$6:$U$35,19,FALSE))</f>
        <v/>
      </c>
      <c r="AM54" s="318" t="str">
        <f>IF(AM52="","",VLOOKUP(AM52,'【記載例】シフト記号表（勤務時間帯）'!$C$6:$U$35,19,FALSE))</f>
        <v/>
      </c>
      <c r="AN54" s="316" t="str">
        <f>IF(AN52="","",VLOOKUP(AN52,'【記載例】シフト記号表（勤務時間帯）'!$C$6:$U$35,19,FALSE))</f>
        <v/>
      </c>
      <c r="AO54" s="317" t="str">
        <f>IF(AO52="","",VLOOKUP(AO52,'【記載例】シフト記号表（勤務時間帯）'!$C$6:$U$35,19,FALSE))</f>
        <v/>
      </c>
      <c r="AP54" s="317" t="str">
        <f>IF(AP52="","",VLOOKUP(AP52,'【記載例】シフト記号表（勤務時間帯）'!$C$6:$U$35,19,FALSE))</f>
        <v/>
      </c>
      <c r="AQ54" s="317" t="str">
        <f>IF(AQ52="","",VLOOKUP(AQ52,'【記載例】シフト記号表（勤務時間帯）'!$C$6:$U$35,19,FALSE))</f>
        <v/>
      </c>
      <c r="AR54" s="317" t="str">
        <f>IF(AR52="","",VLOOKUP(AR52,'【記載例】シフト記号表（勤務時間帯）'!$C$6:$U$35,19,FALSE))</f>
        <v/>
      </c>
      <c r="AS54" s="317" t="str">
        <f>IF(AS52="","",VLOOKUP(AS52,'【記載例】シフト記号表（勤務時間帯）'!$C$6:$U$35,19,FALSE))</f>
        <v/>
      </c>
      <c r="AT54" s="318" t="str">
        <f>IF(AT52="","",VLOOKUP(AT52,'【記載例】シフト記号表（勤務時間帯）'!$C$6:$U$35,19,FALSE))</f>
        <v/>
      </c>
      <c r="AU54" s="316" t="str">
        <f>IF(AU52="","",VLOOKUP(AU52,'【記載例】シフト記号表（勤務時間帯）'!$C$6:$U$35,19,FALSE))</f>
        <v/>
      </c>
      <c r="AV54" s="317" t="str">
        <f>IF(AV52="","",VLOOKUP(AV52,'【記載例】シフト記号表（勤務時間帯）'!$C$6:$U$35,19,FALSE))</f>
        <v/>
      </c>
      <c r="AW54" s="317" t="str">
        <f>IF(AW52="","",VLOOKUP(AW52,'【記載例】シフト記号表（勤務時間帯）'!$C$6:$U$35,19,FALSE))</f>
        <v/>
      </c>
      <c r="AX54" s="911">
        <f>IF($BB$3="４週",SUM(S54:AT54),IF($BB$3="暦月",SUM(S54:AW54),""))</f>
        <v>0</v>
      </c>
      <c r="AY54" s="912"/>
      <c r="AZ54" s="913">
        <f>IF($BB$3="４週",AX54/4,IF($BB$3="暦月",【記載例】勤務表!AX54/(【記載例】勤務表!$BB$8/7),""))</f>
        <v>0</v>
      </c>
      <c r="BA54" s="914"/>
      <c r="BB54" s="926"/>
      <c r="BC54" s="927"/>
      <c r="BD54" s="927"/>
      <c r="BE54" s="927"/>
      <c r="BF54" s="928"/>
    </row>
    <row r="55" spans="2:58" ht="20.25" customHeight="1" x14ac:dyDescent="0.2">
      <c r="B55" s="1050">
        <f>B52+1</f>
        <v>12</v>
      </c>
      <c r="C55" s="934"/>
      <c r="D55" s="935"/>
      <c r="E55" s="936"/>
      <c r="F55" s="319"/>
      <c r="G55" s="865"/>
      <c r="H55" s="868"/>
      <c r="I55" s="1047"/>
      <c r="J55" s="1047"/>
      <c r="K55" s="1048"/>
      <c r="L55" s="871"/>
      <c r="M55" s="872"/>
      <c r="N55" s="872"/>
      <c r="O55" s="873"/>
      <c r="P55" s="880" t="s">
        <v>62</v>
      </c>
      <c r="Q55" s="881"/>
      <c r="R55" s="882"/>
      <c r="S55" s="308"/>
      <c r="T55" s="309"/>
      <c r="U55" s="309"/>
      <c r="V55" s="309"/>
      <c r="W55" s="309"/>
      <c r="X55" s="309"/>
      <c r="Y55" s="310"/>
      <c r="Z55" s="308"/>
      <c r="AA55" s="309"/>
      <c r="AB55" s="309"/>
      <c r="AC55" s="309"/>
      <c r="AD55" s="309"/>
      <c r="AE55" s="309"/>
      <c r="AF55" s="310"/>
      <c r="AG55" s="308"/>
      <c r="AH55" s="309"/>
      <c r="AI55" s="309"/>
      <c r="AJ55" s="309"/>
      <c r="AK55" s="309"/>
      <c r="AL55" s="309"/>
      <c r="AM55" s="310"/>
      <c r="AN55" s="308"/>
      <c r="AO55" s="309"/>
      <c r="AP55" s="309"/>
      <c r="AQ55" s="309"/>
      <c r="AR55" s="309"/>
      <c r="AS55" s="309"/>
      <c r="AT55" s="310"/>
      <c r="AU55" s="308"/>
      <c r="AV55" s="309"/>
      <c r="AW55" s="309"/>
      <c r="AX55" s="892"/>
      <c r="AY55" s="893"/>
      <c r="AZ55" s="894"/>
      <c r="BA55" s="895"/>
      <c r="BB55" s="896"/>
      <c r="BC55" s="872"/>
      <c r="BD55" s="872"/>
      <c r="BE55" s="872"/>
      <c r="BF55" s="873"/>
    </row>
    <row r="56" spans="2:58" ht="20.25" customHeight="1" x14ac:dyDescent="0.2">
      <c r="B56" s="1050"/>
      <c r="C56" s="937"/>
      <c r="D56" s="938"/>
      <c r="E56" s="939"/>
      <c r="F56" s="311"/>
      <c r="G56" s="866"/>
      <c r="H56" s="1049"/>
      <c r="I56" s="1047"/>
      <c r="J56" s="1047"/>
      <c r="K56" s="1048"/>
      <c r="L56" s="874"/>
      <c r="M56" s="875"/>
      <c r="N56" s="875"/>
      <c r="O56" s="876"/>
      <c r="P56" s="901" t="s">
        <v>63</v>
      </c>
      <c r="Q56" s="902"/>
      <c r="R56" s="903"/>
      <c r="S56" s="312" t="str">
        <f>IF(S55="","",VLOOKUP(S55,'【記載例】シフト記号表（勤務時間帯）'!$C$6:$K$35,9,FALSE))</f>
        <v/>
      </c>
      <c r="T56" s="313" t="str">
        <f>IF(T55="","",VLOOKUP(T55,'【記載例】シフト記号表（勤務時間帯）'!$C$6:$K$35,9,FALSE))</f>
        <v/>
      </c>
      <c r="U56" s="313" t="str">
        <f>IF(U55="","",VLOOKUP(U55,'【記載例】シフト記号表（勤務時間帯）'!$C$6:$K$35,9,FALSE))</f>
        <v/>
      </c>
      <c r="V56" s="313" t="str">
        <f>IF(V55="","",VLOOKUP(V55,'【記載例】シフト記号表（勤務時間帯）'!$C$6:$K$35,9,FALSE))</f>
        <v/>
      </c>
      <c r="W56" s="313" t="str">
        <f>IF(W55="","",VLOOKUP(W55,'【記載例】シフト記号表（勤務時間帯）'!$C$6:$K$35,9,FALSE))</f>
        <v/>
      </c>
      <c r="X56" s="313" t="str">
        <f>IF(X55="","",VLOOKUP(X55,'【記載例】シフト記号表（勤務時間帯）'!$C$6:$K$35,9,FALSE))</f>
        <v/>
      </c>
      <c r="Y56" s="314" t="str">
        <f>IF(Y55="","",VLOOKUP(Y55,'【記載例】シフト記号表（勤務時間帯）'!$C$6:$K$35,9,FALSE))</f>
        <v/>
      </c>
      <c r="Z56" s="312" t="str">
        <f>IF(Z55="","",VLOOKUP(Z55,'【記載例】シフト記号表（勤務時間帯）'!$C$6:$K$35,9,FALSE))</f>
        <v/>
      </c>
      <c r="AA56" s="313" t="str">
        <f>IF(AA55="","",VLOOKUP(AA55,'【記載例】シフト記号表（勤務時間帯）'!$C$6:$K$35,9,FALSE))</f>
        <v/>
      </c>
      <c r="AB56" s="313" t="str">
        <f>IF(AB55="","",VLOOKUP(AB55,'【記載例】シフト記号表（勤務時間帯）'!$C$6:$K$35,9,FALSE))</f>
        <v/>
      </c>
      <c r="AC56" s="313" t="str">
        <f>IF(AC55="","",VLOOKUP(AC55,'【記載例】シフト記号表（勤務時間帯）'!$C$6:$K$35,9,FALSE))</f>
        <v/>
      </c>
      <c r="AD56" s="313" t="str">
        <f>IF(AD55="","",VLOOKUP(AD55,'【記載例】シフト記号表（勤務時間帯）'!$C$6:$K$35,9,FALSE))</f>
        <v/>
      </c>
      <c r="AE56" s="313" t="str">
        <f>IF(AE55="","",VLOOKUP(AE55,'【記載例】シフト記号表（勤務時間帯）'!$C$6:$K$35,9,FALSE))</f>
        <v/>
      </c>
      <c r="AF56" s="314" t="str">
        <f>IF(AF55="","",VLOOKUP(AF55,'【記載例】シフト記号表（勤務時間帯）'!$C$6:$K$35,9,FALSE))</f>
        <v/>
      </c>
      <c r="AG56" s="312" t="str">
        <f>IF(AG55="","",VLOOKUP(AG55,'【記載例】シフト記号表（勤務時間帯）'!$C$6:$K$35,9,FALSE))</f>
        <v/>
      </c>
      <c r="AH56" s="313" t="str">
        <f>IF(AH55="","",VLOOKUP(AH55,'【記載例】シフト記号表（勤務時間帯）'!$C$6:$K$35,9,FALSE))</f>
        <v/>
      </c>
      <c r="AI56" s="313" t="str">
        <f>IF(AI55="","",VLOOKUP(AI55,'【記載例】シフト記号表（勤務時間帯）'!$C$6:$K$35,9,FALSE))</f>
        <v/>
      </c>
      <c r="AJ56" s="313" t="str">
        <f>IF(AJ55="","",VLOOKUP(AJ55,'【記載例】シフト記号表（勤務時間帯）'!$C$6:$K$35,9,FALSE))</f>
        <v/>
      </c>
      <c r="AK56" s="313" t="str">
        <f>IF(AK55="","",VLOOKUP(AK55,'【記載例】シフト記号表（勤務時間帯）'!$C$6:$K$35,9,FALSE))</f>
        <v/>
      </c>
      <c r="AL56" s="313" t="str">
        <f>IF(AL55="","",VLOOKUP(AL55,'【記載例】シフト記号表（勤務時間帯）'!$C$6:$K$35,9,FALSE))</f>
        <v/>
      </c>
      <c r="AM56" s="314" t="str">
        <f>IF(AM55="","",VLOOKUP(AM55,'【記載例】シフト記号表（勤務時間帯）'!$C$6:$K$35,9,FALSE))</f>
        <v/>
      </c>
      <c r="AN56" s="312" t="str">
        <f>IF(AN55="","",VLOOKUP(AN55,'【記載例】シフト記号表（勤務時間帯）'!$C$6:$K$35,9,FALSE))</f>
        <v/>
      </c>
      <c r="AO56" s="313" t="str">
        <f>IF(AO55="","",VLOOKUP(AO55,'【記載例】シフト記号表（勤務時間帯）'!$C$6:$K$35,9,FALSE))</f>
        <v/>
      </c>
      <c r="AP56" s="313" t="str">
        <f>IF(AP55="","",VLOOKUP(AP55,'【記載例】シフト記号表（勤務時間帯）'!$C$6:$K$35,9,FALSE))</f>
        <v/>
      </c>
      <c r="AQ56" s="313" t="str">
        <f>IF(AQ55="","",VLOOKUP(AQ55,'【記載例】シフト記号表（勤務時間帯）'!$C$6:$K$35,9,FALSE))</f>
        <v/>
      </c>
      <c r="AR56" s="313" t="str">
        <f>IF(AR55="","",VLOOKUP(AR55,'【記載例】シフト記号表（勤務時間帯）'!$C$6:$K$35,9,FALSE))</f>
        <v/>
      </c>
      <c r="AS56" s="313" t="str">
        <f>IF(AS55="","",VLOOKUP(AS55,'【記載例】シフト記号表（勤務時間帯）'!$C$6:$K$35,9,FALSE))</f>
        <v/>
      </c>
      <c r="AT56" s="314" t="str">
        <f>IF(AT55="","",VLOOKUP(AT55,'【記載例】シフト記号表（勤務時間帯）'!$C$6:$K$35,9,FALSE))</f>
        <v/>
      </c>
      <c r="AU56" s="312" t="str">
        <f>IF(AU55="","",VLOOKUP(AU55,'【記載例】シフト記号表（勤務時間帯）'!$C$6:$K$35,9,FALSE))</f>
        <v/>
      </c>
      <c r="AV56" s="313" t="str">
        <f>IF(AV55="","",VLOOKUP(AV55,'【記載例】シフト記号表（勤務時間帯）'!$C$6:$K$35,9,FALSE))</f>
        <v/>
      </c>
      <c r="AW56" s="313" t="str">
        <f>IF(AW55="","",VLOOKUP(AW55,'【記載例】シフト記号表（勤務時間帯）'!$C$6:$K$35,9,FALSE))</f>
        <v/>
      </c>
      <c r="AX56" s="904">
        <f>IF($BB$3="４週",SUM(S56:AT56),IF($BB$3="暦月",SUM(S56:AW56),""))</f>
        <v>0</v>
      </c>
      <c r="AY56" s="905"/>
      <c r="AZ56" s="906">
        <f>IF($BB$3="４週",AX56/4,IF($BB$3="暦月",【記載例】勤務表!AX56/(【記載例】勤務表!$BB$8/7),""))</f>
        <v>0</v>
      </c>
      <c r="BA56" s="907"/>
      <c r="BB56" s="897"/>
      <c r="BC56" s="875"/>
      <c r="BD56" s="875"/>
      <c r="BE56" s="875"/>
      <c r="BF56" s="876"/>
    </row>
    <row r="57" spans="2:58" ht="20.25" customHeight="1" x14ac:dyDescent="0.2">
      <c r="B57" s="1050"/>
      <c r="C57" s="940"/>
      <c r="D57" s="941"/>
      <c r="E57" s="942"/>
      <c r="F57" s="311">
        <f>C55</f>
        <v>0</v>
      </c>
      <c r="G57" s="867"/>
      <c r="H57" s="1049"/>
      <c r="I57" s="1047"/>
      <c r="J57" s="1047"/>
      <c r="K57" s="1048"/>
      <c r="L57" s="877"/>
      <c r="M57" s="878"/>
      <c r="N57" s="878"/>
      <c r="O57" s="879"/>
      <c r="P57" s="929" t="s">
        <v>64</v>
      </c>
      <c r="Q57" s="930"/>
      <c r="R57" s="931"/>
      <c r="S57" s="316" t="str">
        <f>IF(S55="","",VLOOKUP(S55,'【記載例】シフト記号表（勤務時間帯）'!$C$6:$U$35,19,FALSE))</f>
        <v/>
      </c>
      <c r="T57" s="317" t="str">
        <f>IF(T55="","",VLOOKUP(T55,'【記載例】シフト記号表（勤務時間帯）'!$C$6:$U$35,19,FALSE))</f>
        <v/>
      </c>
      <c r="U57" s="317" t="str">
        <f>IF(U55="","",VLOOKUP(U55,'【記載例】シフト記号表（勤務時間帯）'!$C$6:$U$35,19,FALSE))</f>
        <v/>
      </c>
      <c r="V57" s="317" t="str">
        <f>IF(V55="","",VLOOKUP(V55,'【記載例】シフト記号表（勤務時間帯）'!$C$6:$U$35,19,FALSE))</f>
        <v/>
      </c>
      <c r="W57" s="317" t="str">
        <f>IF(W55="","",VLOOKUP(W55,'【記載例】シフト記号表（勤務時間帯）'!$C$6:$U$35,19,FALSE))</f>
        <v/>
      </c>
      <c r="X57" s="317" t="str">
        <f>IF(X55="","",VLOOKUP(X55,'【記載例】シフト記号表（勤務時間帯）'!$C$6:$U$35,19,FALSE))</f>
        <v/>
      </c>
      <c r="Y57" s="318" t="str">
        <f>IF(Y55="","",VLOOKUP(Y55,'【記載例】シフト記号表（勤務時間帯）'!$C$6:$U$35,19,FALSE))</f>
        <v/>
      </c>
      <c r="Z57" s="316" t="str">
        <f>IF(Z55="","",VLOOKUP(Z55,'【記載例】シフト記号表（勤務時間帯）'!$C$6:$U$35,19,FALSE))</f>
        <v/>
      </c>
      <c r="AA57" s="317" t="str">
        <f>IF(AA55="","",VLOOKUP(AA55,'【記載例】シフト記号表（勤務時間帯）'!$C$6:$U$35,19,FALSE))</f>
        <v/>
      </c>
      <c r="AB57" s="317" t="str">
        <f>IF(AB55="","",VLOOKUP(AB55,'【記載例】シフト記号表（勤務時間帯）'!$C$6:$U$35,19,FALSE))</f>
        <v/>
      </c>
      <c r="AC57" s="317" t="str">
        <f>IF(AC55="","",VLOOKUP(AC55,'【記載例】シフト記号表（勤務時間帯）'!$C$6:$U$35,19,FALSE))</f>
        <v/>
      </c>
      <c r="AD57" s="317" t="str">
        <f>IF(AD55="","",VLOOKUP(AD55,'【記載例】シフト記号表（勤務時間帯）'!$C$6:$U$35,19,FALSE))</f>
        <v/>
      </c>
      <c r="AE57" s="317" t="str">
        <f>IF(AE55="","",VLOOKUP(AE55,'【記載例】シフト記号表（勤務時間帯）'!$C$6:$U$35,19,FALSE))</f>
        <v/>
      </c>
      <c r="AF57" s="318" t="str">
        <f>IF(AF55="","",VLOOKUP(AF55,'【記載例】シフト記号表（勤務時間帯）'!$C$6:$U$35,19,FALSE))</f>
        <v/>
      </c>
      <c r="AG57" s="316" t="str">
        <f>IF(AG55="","",VLOOKUP(AG55,'【記載例】シフト記号表（勤務時間帯）'!$C$6:$U$35,19,FALSE))</f>
        <v/>
      </c>
      <c r="AH57" s="317" t="str">
        <f>IF(AH55="","",VLOOKUP(AH55,'【記載例】シフト記号表（勤務時間帯）'!$C$6:$U$35,19,FALSE))</f>
        <v/>
      </c>
      <c r="AI57" s="317" t="str">
        <f>IF(AI55="","",VLOOKUP(AI55,'【記載例】シフト記号表（勤務時間帯）'!$C$6:$U$35,19,FALSE))</f>
        <v/>
      </c>
      <c r="AJ57" s="317" t="str">
        <f>IF(AJ55="","",VLOOKUP(AJ55,'【記載例】シフト記号表（勤務時間帯）'!$C$6:$U$35,19,FALSE))</f>
        <v/>
      </c>
      <c r="AK57" s="317" t="str">
        <f>IF(AK55="","",VLOOKUP(AK55,'【記載例】シフト記号表（勤務時間帯）'!$C$6:$U$35,19,FALSE))</f>
        <v/>
      </c>
      <c r="AL57" s="317" t="str">
        <f>IF(AL55="","",VLOOKUP(AL55,'【記載例】シフト記号表（勤務時間帯）'!$C$6:$U$35,19,FALSE))</f>
        <v/>
      </c>
      <c r="AM57" s="318" t="str">
        <f>IF(AM55="","",VLOOKUP(AM55,'【記載例】シフト記号表（勤務時間帯）'!$C$6:$U$35,19,FALSE))</f>
        <v/>
      </c>
      <c r="AN57" s="316" t="str">
        <f>IF(AN55="","",VLOOKUP(AN55,'【記載例】シフト記号表（勤務時間帯）'!$C$6:$U$35,19,FALSE))</f>
        <v/>
      </c>
      <c r="AO57" s="317" t="str">
        <f>IF(AO55="","",VLOOKUP(AO55,'【記載例】シフト記号表（勤務時間帯）'!$C$6:$U$35,19,FALSE))</f>
        <v/>
      </c>
      <c r="AP57" s="317" t="str">
        <f>IF(AP55="","",VLOOKUP(AP55,'【記載例】シフト記号表（勤務時間帯）'!$C$6:$U$35,19,FALSE))</f>
        <v/>
      </c>
      <c r="AQ57" s="317" t="str">
        <f>IF(AQ55="","",VLOOKUP(AQ55,'【記載例】シフト記号表（勤務時間帯）'!$C$6:$U$35,19,FALSE))</f>
        <v/>
      </c>
      <c r="AR57" s="317" t="str">
        <f>IF(AR55="","",VLOOKUP(AR55,'【記載例】シフト記号表（勤務時間帯）'!$C$6:$U$35,19,FALSE))</f>
        <v/>
      </c>
      <c r="AS57" s="317" t="str">
        <f>IF(AS55="","",VLOOKUP(AS55,'【記載例】シフト記号表（勤務時間帯）'!$C$6:$U$35,19,FALSE))</f>
        <v/>
      </c>
      <c r="AT57" s="318" t="str">
        <f>IF(AT55="","",VLOOKUP(AT55,'【記載例】シフト記号表（勤務時間帯）'!$C$6:$U$35,19,FALSE))</f>
        <v/>
      </c>
      <c r="AU57" s="316" t="str">
        <f>IF(AU55="","",VLOOKUP(AU55,'【記載例】シフト記号表（勤務時間帯）'!$C$6:$U$35,19,FALSE))</f>
        <v/>
      </c>
      <c r="AV57" s="317" t="str">
        <f>IF(AV55="","",VLOOKUP(AV55,'【記載例】シフト記号表（勤務時間帯）'!$C$6:$U$35,19,FALSE))</f>
        <v/>
      </c>
      <c r="AW57" s="317" t="str">
        <f>IF(AW55="","",VLOOKUP(AW55,'【記載例】シフト記号表（勤務時間帯）'!$C$6:$U$35,19,FALSE))</f>
        <v/>
      </c>
      <c r="AX57" s="911">
        <f>IF($BB$3="４週",SUM(S57:AT57),IF($BB$3="暦月",SUM(S57:AW57),""))</f>
        <v>0</v>
      </c>
      <c r="AY57" s="912"/>
      <c r="AZ57" s="913">
        <f>IF($BB$3="４週",AX57/4,IF($BB$3="暦月",【記載例】勤務表!AX57/(【記載例】勤務表!$BB$8/7),""))</f>
        <v>0</v>
      </c>
      <c r="BA57" s="914"/>
      <c r="BB57" s="948"/>
      <c r="BC57" s="878"/>
      <c r="BD57" s="878"/>
      <c r="BE57" s="878"/>
      <c r="BF57" s="879"/>
    </row>
    <row r="58" spans="2:58" ht="20.25" customHeight="1" x14ac:dyDescent="0.2">
      <c r="B58" s="1050">
        <f>B55+1</f>
        <v>13</v>
      </c>
      <c r="C58" s="934"/>
      <c r="D58" s="935"/>
      <c r="E58" s="936"/>
      <c r="F58" s="319"/>
      <c r="G58" s="865"/>
      <c r="H58" s="868"/>
      <c r="I58" s="1047"/>
      <c r="J58" s="1047"/>
      <c r="K58" s="1048"/>
      <c r="L58" s="871"/>
      <c r="M58" s="872"/>
      <c r="N58" s="872"/>
      <c r="O58" s="873"/>
      <c r="P58" s="880" t="s">
        <v>62</v>
      </c>
      <c r="Q58" s="881"/>
      <c r="R58" s="882"/>
      <c r="S58" s="308"/>
      <c r="T58" s="309"/>
      <c r="U58" s="309"/>
      <c r="V58" s="309"/>
      <c r="W58" s="309"/>
      <c r="X58" s="309"/>
      <c r="Y58" s="310"/>
      <c r="Z58" s="308"/>
      <c r="AA58" s="309"/>
      <c r="AB58" s="309"/>
      <c r="AC58" s="309"/>
      <c r="AD58" s="309"/>
      <c r="AE58" s="309"/>
      <c r="AF58" s="310"/>
      <c r="AG58" s="308"/>
      <c r="AH58" s="309"/>
      <c r="AI58" s="309"/>
      <c r="AJ58" s="309"/>
      <c r="AK58" s="309"/>
      <c r="AL58" s="309"/>
      <c r="AM58" s="310"/>
      <c r="AN58" s="308"/>
      <c r="AO58" s="309"/>
      <c r="AP58" s="309"/>
      <c r="AQ58" s="309"/>
      <c r="AR58" s="309"/>
      <c r="AS58" s="309"/>
      <c r="AT58" s="310"/>
      <c r="AU58" s="308"/>
      <c r="AV58" s="309"/>
      <c r="AW58" s="309"/>
      <c r="AX58" s="892"/>
      <c r="AY58" s="893"/>
      <c r="AZ58" s="894"/>
      <c r="BA58" s="895"/>
      <c r="BB58" s="896"/>
      <c r="BC58" s="872"/>
      <c r="BD58" s="872"/>
      <c r="BE58" s="872"/>
      <c r="BF58" s="873"/>
    </row>
    <row r="59" spans="2:58" ht="20.25" customHeight="1" x14ac:dyDescent="0.2">
      <c r="B59" s="1050"/>
      <c r="C59" s="937"/>
      <c r="D59" s="938"/>
      <c r="E59" s="939"/>
      <c r="F59" s="311"/>
      <c r="G59" s="866"/>
      <c r="H59" s="1049"/>
      <c r="I59" s="1047"/>
      <c r="J59" s="1047"/>
      <c r="K59" s="1048"/>
      <c r="L59" s="874"/>
      <c r="M59" s="875"/>
      <c r="N59" s="875"/>
      <c r="O59" s="876"/>
      <c r="P59" s="901" t="s">
        <v>63</v>
      </c>
      <c r="Q59" s="902"/>
      <c r="R59" s="903"/>
      <c r="S59" s="312" t="str">
        <f>IF(S58="","",VLOOKUP(S58,'【記載例】シフト記号表（勤務時間帯）'!$C$6:$K$35,9,FALSE))</f>
        <v/>
      </c>
      <c r="T59" s="313" t="str">
        <f>IF(T58="","",VLOOKUP(T58,'【記載例】シフト記号表（勤務時間帯）'!$C$6:$K$35,9,FALSE))</f>
        <v/>
      </c>
      <c r="U59" s="313" t="str">
        <f>IF(U58="","",VLOOKUP(U58,'【記載例】シフト記号表（勤務時間帯）'!$C$6:$K$35,9,FALSE))</f>
        <v/>
      </c>
      <c r="V59" s="313" t="str">
        <f>IF(V58="","",VLOOKUP(V58,'【記載例】シフト記号表（勤務時間帯）'!$C$6:$K$35,9,FALSE))</f>
        <v/>
      </c>
      <c r="W59" s="313" t="str">
        <f>IF(W58="","",VLOOKUP(W58,'【記載例】シフト記号表（勤務時間帯）'!$C$6:$K$35,9,FALSE))</f>
        <v/>
      </c>
      <c r="X59" s="313" t="str">
        <f>IF(X58="","",VLOOKUP(X58,'【記載例】シフト記号表（勤務時間帯）'!$C$6:$K$35,9,FALSE))</f>
        <v/>
      </c>
      <c r="Y59" s="314" t="str">
        <f>IF(Y58="","",VLOOKUP(Y58,'【記載例】シフト記号表（勤務時間帯）'!$C$6:$K$35,9,FALSE))</f>
        <v/>
      </c>
      <c r="Z59" s="312" t="str">
        <f>IF(Z58="","",VLOOKUP(Z58,'【記載例】シフト記号表（勤務時間帯）'!$C$6:$K$35,9,FALSE))</f>
        <v/>
      </c>
      <c r="AA59" s="313" t="str">
        <f>IF(AA58="","",VLOOKUP(AA58,'【記載例】シフト記号表（勤務時間帯）'!$C$6:$K$35,9,FALSE))</f>
        <v/>
      </c>
      <c r="AB59" s="313" t="str">
        <f>IF(AB58="","",VLOOKUP(AB58,'【記載例】シフト記号表（勤務時間帯）'!$C$6:$K$35,9,FALSE))</f>
        <v/>
      </c>
      <c r="AC59" s="313" t="str">
        <f>IF(AC58="","",VLOOKUP(AC58,'【記載例】シフト記号表（勤務時間帯）'!$C$6:$K$35,9,FALSE))</f>
        <v/>
      </c>
      <c r="AD59" s="313" t="str">
        <f>IF(AD58="","",VLOOKUP(AD58,'【記載例】シフト記号表（勤務時間帯）'!$C$6:$K$35,9,FALSE))</f>
        <v/>
      </c>
      <c r="AE59" s="313" t="str">
        <f>IF(AE58="","",VLOOKUP(AE58,'【記載例】シフト記号表（勤務時間帯）'!$C$6:$K$35,9,FALSE))</f>
        <v/>
      </c>
      <c r="AF59" s="314" t="str">
        <f>IF(AF58="","",VLOOKUP(AF58,'【記載例】シフト記号表（勤務時間帯）'!$C$6:$K$35,9,FALSE))</f>
        <v/>
      </c>
      <c r="AG59" s="312" t="str">
        <f>IF(AG58="","",VLOOKUP(AG58,'【記載例】シフト記号表（勤務時間帯）'!$C$6:$K$35,9,FALSE))</f>
        <v/>
      </c>
      <c r="AH59" s="313" t="str">
        <f>IF(AH58="","",VLOOKUP(AH58,'【記載例】シフト記号表（勤務時間帯）'!$C$6:$K$35,9,FALSE))</f>
        <v/>
      </c>
      <c r="AI59" s="313" t="str">
        <f>IF(AI58="","",VLOOKUP(AI58,'【記載例】シフト記号表（勤務時間帯）'!$C$6:$K$35,9,FALSE))</f>
        <v/>
      </c>
      <c r="AJ59" s="313" t="str">
        <f>IF(AJ58="","",VLOOKUP(AJ58,'【記載例】シフト記号表（勤務時間帯）'!$C$6:$K$35,9,FALSE))</f>
        <v/>
      </c>
      <c r="AK59" s="313" t="str">
        <f>IF(AK58="","",VLOOKUP(AK58,'【記載例】シフト記号表（勤務時間帯）'!$C$6:$K$35,9,FALSE))</f>
        <v/>
      </c>
      <c r="AL59" s="313" t="str">
        <f>IF(AL58="","",VLOOKUP(AL58,'【記載例】シフト記号表（勤務時間帯）'!$C$6:$K$35,9,FALSE))</f>
        <v/>
      </c>
      <c r="AM59" s="314" t="str">
        <f>IF(AM58="","",VLOOKUP(AM58,'【記載例】シフト記号表（勤務時間帯）'!$C$6:$K$35,9,FALSE))</f>
        <v/>
      </c>
      <c r="AN59" s="312" t="str">
        <f>IF(AN58="","",VLOOKUP(AN58,'【記載例】シフト記号表（勤務時間帯）'!$C$6:$K$35,9,FALSE))</f>
        <v/>
      </c>
      <c r="AO59" s="313" t="str">
        <f>IF(AO58="","",VLOOKUP(AO58,'【記載例】シフト記号表（勤務時間帯）'!$C$6:$K$35,9,FALSE))</f>
        <v/>
      </c>
      <c r="AP59" s="313" t="str">
        <f>IF(AP58="","",VLOOKUP(AP58,'【記載例】シフト記号表（勤務時間帯）'!$C$6:$K$35,9,FALSE))</f>
        <v/>
      </c>
      <c r="AQ59" s="313" t="str">
        <f>IF(AQ58="","",VLOOKUP(AQ58,'【記載例】シフト記号表（勤務時間帯）'!$C$6:$K$35,9,FALSE))</f>
        <v/>
      </c>
      <c r="AR59" s="313" t="str">
        <f>IF(AR58="","",VLOOKUP(AR58,'【記載例】シフト記号表（勤務時間帯）'!$C$6:$K$35,9,FALSE))</f>
        <v/>
      </c>
      <c r="AS59" s="313" t="str">
        <f>IF(AS58="","",VLOOKUP(AS58,'【記載例】シフト記号表（勤務時間帯）'!$C$6:$K$35,9,FALSE))</f>
        <v/>
      </c>
      <c r="AT59" s="314" t="str">
        <f>IF(AT58="","",VLOOKUP(AT58,'【記載例】シフト記号表（勤務時間帯）'!$C$6:$K$35,9,FALSE))</f>
        <v/>
      </c>
      <c r="AU59" s="312" t="str">
        <f>IF(AU58="","",VLOOKUP(AU58,'【記載例】シフト記号表（勤務時間帯）'!$C$6:$K$35,9,FALSE))</f>
        <v/>
      </c>
      <c r="AV59" s="313" t="str">
        <f>IF(AV58="","",VLOOKUP(AV58,'【記載例】シフト記号表（勤務時間帯）'!$C$6:$K$35,9,FALSE))</f>
        <v/>
      </c>
      <c r="AW59" s="313" t="str">
        <f>IF(AW58="","",VLOOKUP(AW58,'【記載例】シフト記号表（勤務時間帯）'!$C$6:$K$35,9,FALSE))</f>
        <v/>
      </c>
      <c r="AX59" s="904">
        <f>IF($BB$3="４週",SUM(S59:AT59),IF($BB$3="暦月",SUM(S59:AW59),""))</f>
        <v>0</v>
      </c>
      <c r="AY59" s="905"/>
      <c r="AZ59" s="906">
        <f>IF($BB$3="４週",AX59/4,IF($BB$3="暦月",【記載例】勤務表!AX59/(【記載例】勤務表!$BB$8/7),""))</f>
        <v>0</v>
      </c>
      <c r="BA59" s="907"/>
      <c r="BB59" s="897"/>
      <c r="BC59" s="875"/>
      <c r="BD59" s="875"/>
      <c r="BE59" s="875"/>
      <c r="BF59" s="876"/>
    </row>
    <row r="60" spans="2:58" ht="20.25" customHeight="1" thickBot="1" x14ac:dyDescent="0.25">
      <c r="B60" s="1051"/>
      <c r="C60" s="940"/>
      <c r="D60" s="941"/>
      <c r="E60" s="942"/>
      <c r="F60" s="320">
        <f>C58</f>
        <v>0</v>
      </c>
      <c r="G60" s="943"/>
      <c r="H60" s="1052"/>
      <c r="I60" s="1053"/>
      <c r="J60" s="1053"/>
      <c r="K60" s="1054"/>
      <c r="L60" s="947"/>
      <c r="M60" s="899"/>
      <c r="N60" s="899"/>
      <c r="O60" s="900"/>
      <c r="P60" s="908" t="s">
        <v>64</v>
      </c>
      <c r="Q60" s="909"/>
      <c r="R60" s="910"/>
      <c r="S60" s="316" t="str">
        <f>IF(S58="","",VLOOKUP(S58,'【記載例】シフト記号表（勤務時間帯）'!$C$6:$U$35,19,FALSE))</f>
        <v/>
      </c>
      <c r="T60" s="317" t="str">
        <f>IF(T58="","",VLOOKUP(T58,'【記載例】シフト記号表（勤務時間帯）'!$C$6:$U$35,19,FALSE))</f>
        <v/>
      </c>
      <c r="U60" s="317" t="str">
        <f>IF(U58="","",VLOOKUP(U58,'【記載例】シフト記号表（勤務時間帯）'!$C$6:$U$35,19,FALSE))</f>
        <v/>
      </c>
      <c r="V60" s="317" t="str">
        <f>IF(V58="","",VLOOKUP(V58,'【記載例】シフト記号表（勤務時間帯）'!$C$6:$U$35,19,FALSE))</f>
        <v/>
      </c>
      <c r="W60" s="317" t="str">
        <f>IF(W58="","",VLOOKUP(W58,'【記載例】シフト記号表（勤務時間帯）'!$C$6:$U$35,19,FALSE))</f>
        <v/>
      </c>
      <c r="X60" s="317" t="str">
        <f>IF(X58="","",VLOOKUP(X58,'【記載例】シフト記号表（勤務時間帯）'!$C$6:$U$35,19,FALSE))</f>
        <v/>
      </c>
      <c r="Y60" s="318" t="str">
        <f>IF(Y58="","",VLOOKUP(Y58,'【記載例】シフト記号表（勤務時間帯）'!$C$6:$U$35,19,FALSE))</f>
        <v/>
      </c>
      <c r="Z60" s="316" t="str">
        <f>IF(Z58="","",VLOOKUP(Z58,'【記載例】シフト記号表（勤務時間帯）'!$C$6:$U$35,19,FALSE))</f>
        <v/>
      </c>
      <c r="AA60" s="317" t="str">
        <f>IF(AA58="","",VLOOKUP(AA58,'【記載例】シフト記号表（勤務時間帯）'!$C$6:$U$35,19,FALSE))</f>
        <v/>
      </c>
      <c r="AB60" s="317" t="str">
        <f>IF(AB58="","",VLOOKUP(AB58,'【記載例】シフト記号表（勤務時間帯）'!$C$6:$U$35,19,FALSE))</f>
        <v/>
      </c>
      <c r="AC60" s="317" t="str">
        <f>IF(AC58="","",VLOOKUP(AC58,'【記載例】シフト記号表（勤務時間帯）'!$C$6:$U$35,19,FALSE))</f>
        <v/>
      </c>
      <c r="AD60" s="317" t="str">
        <f>IF(AD58="","",VLOOKUP(AD58,'【記載例】シフト記号表（勤務時間帯）'!$C$6:$U$35,19,FALSE))</f>
        <v/>
      </c>
      <c r="AE60" s="317" t="str">
        <f>IF(AE58="","",VLOOKUP(AE58,'【記載例】シフト記号表（勤務時間帯）'!$C$6:$U$35,19,FALSE))</f>
        <v/>
      </c>
      <c r="AF60" s="318" t="str">
        <f>IF(AF58="","",VLOOKUP(AF58,'【記載例】シフト記号表（勤務時間帯）'!$C$6:$U$35,19,FALSE))</f>
        <v/>
      </c>
      <c r="AG60" s="316" t="str">
        <f>IF(AG58="","",VLOOKUP(AG58,'【記載例】シフト記号表（勤務時間帯）'!$C$6:$U$35,19,FALSE))</f>
        <v/>
      </c>
      <c r="AH60" s="317" t="str">
        <f>IF(AH58="","",VLOOKUP(AH58,'【記載例】シフト記号表（勤務時間帯）'!$C$6:$U$35,19,FALSE))</f>
        <v/>
      </c>
      <c r="AI60" s="317" t="str">
        <f>IF(AI58="","",VLOOKUP(AI58,'【記載例】シフト記号表（勤務時間帯）'!$C$6:$U$35,19,FALSE))</f>
        <v/>
      </c>
      <c r="AJ60" s="317" t="str">
        <f>IF(AJ58="","",VLOOKUP(AJ58,'【記載例】シフト記号表（勤務時間帯）'!$C$6:$U$35,19,FALSE))</f>
        <v/>
      </c>
      <c r="AK60" s="317" t="str">
        <f>IF(AK58="","",VLOOKUP(AK58,'【記載例】シフト記号表（勤務時間帯）'!$C$6:$U$35,19,FALSE))</f>
        <v/>
      </c>
      <c r="AL60" s="317" t="str">
        <f>IF(AL58="","",VLOOKUP(AL58,'【記載例】シフト記号表（勤務時間帯）'!$C$6:$U$35,19,FALSE))</f>
        <v/>
      </c>
      <c r="AM60" s="318" t="str">
        <f>IF(AM58="","",VLOOKUP(AM58,'【記載例】シフト記号表（勤務時間帯）'!$C$6:$U$35,19,FALSE))</f>
        <v/>
      </c>
      <c r="AN60" s="316" t="str">
        <f>IF(AN58="","",VLOOKUP(AN58,'【記載例】シフト記号表（勤務時間帯）'!$C$6:$U$35,19,FALSE))</f>
        <v/>
      </c>
      <c r="AO60" s="317" t="str">
        <f>IF(AO58="","",VLOOKUP(AO58,'【記載例】シフト記号表（勤務時間帯）'!$C$6:$U$35,19,FALSE))</f>
        <v/>
      </c>
      <c r="AP60" s="317" t="str">
        <f>IF(AP58="","",VLOOKUP(AP58,'【記載例】シフト記号表（勤務時間帯）'!$C$6:$U$35,19,FALSE))</f>
        <v/>
      </c>
      <c r="AQ60" s="317" t="str">
        <f>IF(AQ58="","",VLOOKUP(AQ58,'【記載例】シフト記号表（勤務時間帯）'!$C$6:$U$35,19,FALSE))</f>
        <v/>
      </c>
      <c r="AR60" s="317" t="str">
        <f>IF(AR58="","",VLOOKUP(AR58,'【記載例】シフト記号表（勤務時間帯）'!$C$6:$U$35,19,FALSE))</f>
        <v/>
      </c>
      <c r="AS60" s="317" t="str">
        <f>IF(AS58="","",VLOOKUP(AS58,'【記載例】シフト記号表（勤務時間帯）'!$C$6:$U$35,19,FALSE))</f>
        <v/>
      </c>
      <c r="AT60" s="318" t="str">
        <f>IF(AT58="","",VLOOKUP(AT58,'【記載例】シフト記号表（勤務時間帯）'!$C$6:$U$35,19,FALSE))</f>
        <v/>
      </c>
      <c r="AU60" s="316" t="str">
        <f>IF(AU58="","",VLOOKUP(AU58,'【記載例】シフト記号表（勤務時間帯）'!$C$6:$U$35,19,FALSE))</f>
        <v/>
      </c>
      <c r="AV60" s="317" t="str">
        <f>IF(AV58="","",VLOOKUP(AV58,'【記載例】シフト記号表（勤務時間帯）'!$C$6:$U$35,19,FALSE))</f>
        <v/>
      </c>
      <c r="AW60" s="317" t="str">
        <f>IF(AW58="","",VLOOKUP(AW58,'【記載例】シフト記号表（勤務時間帯）'!$C$6:$U$35,19,FALSE))</f>
        <v/>
      </c>
      <c r="AX60" s="911">
        <f>IF($BB$3="４週",SUM(S60:AT60),IF($BB$3="暦月",SUM(S60:AW60),""))</f>
        <v>0</v>
      </c>
      <c r="AY60" s="912"/>
      <c r="AZ60" s="913">
        <f>IF($BB$3="４週",AX60/4,IF($BB$3="暦月",【記載例】勤務表!AX60/(【記載例】勤務表!$BB$8/7),""))</f>
        <v>0</v>
      </c>
      <c r="BA60" s="914"/>
      <c r="BB60" s="898"/>
      <c r="BC60" s="899"/>
      <c r="BD60" s="899"/>
      <c r="BE60" s="899"/>
      <c r="BF60" s="900"/>
    </row>
    <row r="61" spans="2:58" s="289" customFormat="1" ht="6" customHeight="1" thickBot="1" x14ac:dyDescent="0.25">
      <c r="B61" s="321"/>
      <c r="C61" s="322"/>
      <c r="D61" s="322"/>
      <c r="E61" s="322"/>
      <c r="F61" s="323"/>
      <c r="G61" s="323"/>
      <c r="H61" s="324"/>
      <c r="I61" s="324"/>
      <c r="J61" s="324"/>
      <c r="K61" s="324"/>
      <c r="L61" s="323"/>
      <c r="M61" s="323"/>
      <c r="N61" s="323"/>
      <c r="O61" s="323"/>
      <c r="P61" s="325"/>
      <c r="Q61" s="325"/>
      <c r="R61" s="325"/>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6"/>
      <c r="AY61" s="326"/>
      <c r="AZ61" s="326"/>
      <c r="BA61" s="326"/>
      <c r="BB61" s="323"/>
      <c r="BC61" s="323"/>
      <c r="BD61" s="323"/>
      <c r="BE61" s="323"/>
      <c r="BF61" s="327"/>
    </row>
    <row r="62" spans="2:58" ht="20.149999999999999" customHeight="1" x14ac:dyDescent="0.2">
      <c r="B62" s="328"/>
      <c r="C62" s="329"/>
      <c r="D62" s="329"/>
      <c r="E62" s="329"/>
      <c r="F62" s="330"/>
      <c r="G62" s="848" t="s">
        <v>65</v>
      </c>
      <c r="H62" s="848"/>
      <c r="I62" s="848"/>
      <c r="J62" s="848"/>
      <c r="K62" s="849"/>
      <c r="L62" s="331"/>
      <c r="M62" s="854" t="s">
        <v>66</v>
      </c>
      <c r="N62" s="855"/>
      <c r="O62" s="855"/>
      <c r="P62" s="855"/>
      <c r="Q62" s="855"/>
      <c r="R62" s="856"/>
      <c r="S62" s="332">
        <f t="shared" ref="S62:AH68" si="1">IF(SUMIF($F$22:$F$60, $M62, S$22:S$60)=0,"",SUMIF($F$22:$F$60, $M62, S$22:S$60))</f>
        <v>7</v>
      </c>
      <c r="T62" s="333">
        <f t="shared" si="1"/>
        <v>7</v>
      </c>
      <c r="U62" s="333" t="str">
        <f t="shared" si="1"/>
        <v/>
      </c>
      <c r="V62" s="333" t="str">
        <f t="shared" si="1"/>
        <v/>
      </c>
      <c r="W62" s="333">
        <f t="shared" si="1"/>
        <v>7</v>
      </c>
      <c r="X62" s="333">
        <f t="shared" si="1"/>
        <v>7</v>
      </c>
      <c r="Y62" s="334">
        <f t="shared" si="1"/>
        <v>7</v>
      </c>
      <c r="Z62" s="332">
        <f t="shared" si="1"/>
        <v>7</v>
      </c>
      <c r="AA62" s="333">
        <f t="shared" si="1"/>
        <v>7</v>
      </c>
      <c r="AB62" s="333" t="str">
        <f t="shared" si="1"/>
        <v/>
      </c>
      <c r="AC62" s="333" t="str">
        <f t="shared" si="1"/>
        <v/>
      </c>
      <c r="AD62" s="333">
        <f t="shared" si="1"/>
        <v>7</v>
      </c>
      <c r="AE62" s="333">
        <f t="shared" si="1"/>
        <v>7</v>
      </c>
      <c r="AF62" s="334">
        <f t="shared" si="1"/>
        <v>7</v>
      </c>
      <c r="AG62" s="332">
        <f t="shared" si="1"/>
        <v>7</v>
      </c>
      <c r="AH62" s="333">
        <f t="shared" si="1"/>
        <v>7</v>
      </c>
      <c r="AI62" s="333" t="str">
        <f t="shared" ref="AI62:AX68" si="2">IF(SUMIF($F$22:$F$60, $M62, AI$22:AI$60)=0,"",SUMIF($F$22:$F$60, $M62, AI$22:AI$60))</f>
        <v/>
      </c>
      <c r="AJ62" s="333" t="str">
        <f t="shared" si="2"/>
        <v/>
      </c>
      <c r="AK62" s="333">
        <f t="shared" si="2"/>
        <v>7</v>
      </c>
      <c r="AL62" s="333">
        <f t="shared" si="2"/>
        <v>7</v>
      </c>
      <c r="AM62" s="334">
        <f t="shared" si="2"/>
        <v>7</v>
      </c>
      <c r="AN62" s="332">
        <f t="shared" si="2"/>
        <v>7</v>
      </c>
      <c r="AO62" s="333">
        <f t="shared" si="2"/>
        <v>7</v>
      </c>
      <c r="AP62" s="333" t="str">
        <f t="shared" si="2"/>
        <v/>
      </c>
      <c r="AQ62" s="333" t="str">
        <f t="shared" si="2"/>
        <v/>
      </c>
      <c r="AR62" s="333">
        <f t="shared" si="2"/>
        <v>7</v>
      </c>
      <c r="AS62" s="333">
        <f t="shared" si="2"/>
        <v>7</v>
      </c>
      <c r="AT62" s="334">
        <f t="shared" si="2"/>
        <v>7</v>
      </c>
      <c r="AU62" s="332" t="str">
        <f t="shared" si="2"/>
        <v/>
      </c>
      <c r="AV62" s="333" t="str">
        <f t="shared" si="2"/>
        <v/>
      </c>
      <c r="AW62" s="333" t="str">
        <f t="shared" si="2"/>
        <v/>
      </c>
      <c r="AX62" s="857">
        <f t="shared" si="2"/>
        <v>140</v>
      </c>
      <c r="AY62" s="858"/>
      <c r="AZ62" s="859">
        <f t="shared" ref="AZ62:AZ68" si="3">IF(AX62="","",IF($BB$3="４週",AX62/4,IF($BB$3="暦月",AX62/($BB$8/7),"")))</f>
        <v>35</v>
      </c>
      <c r="BA62" s="860"/>
      <c r="BB62" s="883"/>
      <c r="BC62" s="884"/>
      <c r="BD62" s="884"/>
      <c r="BE62" s="884"/>
      <c r="BF62" s="885"/>
    </row>
    <row r="63" spans="2:58" ht="20.25" customHeight="1" x14ac:dyDescent="0.2">
      <c r="B63" s="335"/>
      <c r="C63" s="336"/>
      <c r="D63" s="336"/>
      <c r="E63" s="336"/>
      <c r="F63" s="337"/>
      <c r="G63" s="850"/>
      <c r="H63" s="850"/>
      <c r="I63" s="850"/>
      <c r="J63" s="850"/>
      <c r="K63" s="851"/>
      <c r="L63" s="338"/>
      <c r="M63" s="863" t="s">
        <v>67</v>
      </c>
      <c r="N63" s="863"/>
      <c r="O63" s="863"/>
      <c r="P63" s="863"/>
      <c r="Q63" s="863"/>
      <c r="R63" s="864"/>
      <c r="S63" s="332" t="str">
        <f t="shared" si="1"/>
        <v/>
      </c>
      <c r="T63" s="333" t="str">
        <f t="shared" si="1"/>
        <v/>
      </c>
      <c r="U63" s="333" t="str">
        <f t="shared" si="1"/>
        <v/>
      </c>
      <c r="V63" s="333" t="str">
        <f t="shared" si="1"/>
        <v/>
      </c>
      <c r="W63" s="333" t="str">
        <f t="shared" si="1"/>
        <v/>
      </c>
      <c r="X63" s="333" t="str">
        <f t="shared" si="1"/>
        <v/>
      </c>
      <c r="Y63" s="334" t="str">
        <f t="shared" si="1"/>
        <v/>
      </c>
      <c r="Z63" s="332" t="str">
        <f t="shared" si="1"/>
        <v/>
      </c>
      <c r="AA63" s="333" t="str">
        <f t="shared" si="1"/>
        <v/>
      </c>
      <c r="AB63" s="333" t="str">
        <f t="shared" si="1"/>
        <v/>
      </c>
      <c r="AC63" s="333" t="str">
        <f t="shared" si="1"/>
        <v/>
      </c>
      <c r="AD63" s="333" t="str">
        <f t="shared" si="1"/>
        <v/>
      </c>
      <c r="AE63" s="333" t="str">
        <f t="shared" si="1"/>
        <v/>
      </c>
      <c r="AF63" s="334" t="str">
        <f t="shared" si="1"/>
        <v/>
      </c>
      <c r="AG63" s="332" t="str">
        <f t="shared" si="1"/>
        <v/>
      </c>
      <c r="AH63" s="333" t="str">
        <f t="shared" si="1"/>
        <v/>
      </c>
      <c r="AI63" s="333" t="str">
        <f t="shared" si="2"/>
        <v/>
      </c>
      <c r="AJ63" s="333" t="str">
        <f t="shared" si="2"/>
        <v/>
      </c>
      <c r="AK63" s="333" t="str">
        <f t="shared" si="2"/>
        <v/>
      </c>
      <c r="AL63" s="333" t="str">
        <f t="shared" si="2"/>
        <v/>
      </c>
      <c r="AM63" s="334" t="str">
        <f t="shared" si="2"/>
        <v/>
      </c>
      <c r="AN63" s="332" t="str">
        <f t="shared" si="2"/>
        <v/>
      </c>
      <c r="AO63" s="333" t="str">
        <f t="shared" si="2"/>
        <v/>
      </c>
      <c r="AP63" s="333" t="str">
        <f t="shared" si="2"/>
        <v/>
      </c>
      <c r="AQ63" s="333" t="str">
        <f t="shared" si="2"/>
        <v/>
      </c>
      <c r="AR63" s="333" t="str">
        <f t="shared" si="2"/>
        <v/>
      </c>
      <c r="AS63" s="333" t="str">
        <f t="shared" si="2"/>
        <v/>
      </c>
      <c r="AT63" s="334" t="str">
        <f t="shared" si="2"/>
        <v/>
      </c>
      <c r="AU63" s="332" t="str">
        <f t="shared" si="2"/>
        <v/>
      </c>
      <c r="AV63" s="333" t="str">
        <f t="shared" si="2"/>
        <v/>
      </c>
      <c r="AW63" s="333" t="str">
        <f t="shared" si="2"/>
        <v/>
      </c>
      <c r="AX63" s="857" t="str">
        <f t="shared" si="2"/>
        <v/>
      </c>
      <c r="AY63" s="858"/>
      <c r="AZ63" s="859" t="str">
        <f t="shared" si="3"/>
        <v/>
      </c>
      <c r="BA63" s="860"/>
      <c r="BB63" s="886"/>
      <c r="BC63" s="887"/>
      <c r="BD63" s="887"/>
      <c r="BE63" s="887"/>
      <c r="BF63" s="888"/>
    </row>
    <row r="64" spans="2:58" ht="20.25" customHeight="1" x14ac:dyDescent="0.2">
      <c r="B64" s="335"/>
      <c r="C64" s="336"/>
      <c r="D64" s="336"/>
      <c r="E64" s="336"/>
      <c r="F64" s="337"/>
      <c r="G64" s="850"/>
      <c r="H64" s="850"/>
      <c r="I64" s="850"/>
      <c r="J64" s="850"/>
      <c r="K64" s="851"/>
      <c r="L64" s="338"/>
      <c r="M64" s="863" t="s">
        <v>68</v>
      </c>
      <c r="N64" s="863"/>
      <c r="O64" s="863"/>
      <c r="P64" s="863"/>
      <c r="Q64" s="863"/>
      <c r="R64" s="864"/>
      <c r="S64" s="332" t="str">
        <f t="shared" si="1"/>
        <v/>
      </c>
      <c r="T64" s="333" t="str">
        <f t="shared" si="1"/>
        <v/>
      </c>
      <c r="U64" s="333" t="str">
        <f t="shared" si="1"/>
        <v/>
      </c>
      <c r="V64" s="333" t="str">
        <f t="shared" si="1"/>
        <v/>
      </c>
      <c r="W64" s="333" t="str">
        <f t="shared" si="1"/>
        <v/>
      </c>
      <c r="X64" s="333" t="str">
        <f t="shared" si="1"/>
        <v/>
      </c>
      <c r="Y64" s="334" t="str">
        <f t="shared" si="1"/>
        <v/>
      </c>
      <c r="Z64" s="332" t="str">
        <f t="shared" si="1"/>
        <v/>
      </c>
      <c r="AA64" s="333" t="str">
        <f t="shared" si="1"/>
        <v/>
      </c>
      <c r="AB64" s="333" t="str">
        <f t="shared" si="1"/>
        <v/>
      </c>
      <c r="AC64" s="333" t="str">
        <f t="shared" si="1"/>
        <v/>
      </c>
      <c r="AD64" s="333" t="str">
        <f t="shared" si="1"/>
        <v/>
      </c>
      <c r="AE64" s="333" t="str">
        <f t="shared" si="1"/>
        <v/>
      </c>
      <c r="AF64" s="334" t="str">
        <f t="shared" si="1"/>
        <v/>
      </c>
      <c r="AG64" s="332" t="str">
        <f t="shared" si="1"/>
        <v/>
      </c>
      <c r="AH64" s="333" t="str">
        <f t="shared" si="1"/>
        <v/>
      </c>
      <c r="AI64" s="333" t="str">
        <f t="shared" si="2"/>
        <v/>
      </c>
      <c r="AJ64" s="333" t="str">
        <f t="shared" si="2"/>
        <v/>
      </c>
      <c r="AK64" s="333" t="str">
        <f t="shared" si="2"/>
        <v/>
      </c>
      <c r="AL64" s="333" t="str">
        <f t="shared" si="2"/>
        <v/>
      </c>
      <c r="AM64" s="334" t="str">
        <f t="shared" si="2"/>
        <v/>
      </c>
      <c r="AN64" s="332" t="str">
        <f t="shared" si="2"/>
        <v/>
      </c>
      <c r="AO64" s="333" t="str">
        <f t="shared" si="2"/>
        <v/>
      </c>
      <c r="AP64" s="333" t="str">
        <f t="shared" si="2"/>
        <v/>
      </c>
      <c r="AQ64" s="333" t="str">
        <f t="shared" si="2"/>
        <v/>
      </c>
      <c r="AR64" s="333" t="str">
        <f t="shared" si="2"/>
        <v/>
      </c>
      <c r="AS64" s="333" t="str">
        <f t="shared" si="2"/>
        <v/>
      </c>
      <c r="AT64" s="334" t="str">
        <f t="shared" si="2"/>
        <v/>
      </c>
      <c r="AU64" s="332" t="str">
        <f t="shared" si="2"/>
        <v/>
      </c>
      <c r="AV64" s="333" t="str">
        <f t="shared" si="2"/>
        <v/>
      </c>
      <c r="AW64" s="333" t="str">
        <f t="shared" si="2"/>
        <v/>
      </c>
      <c r="AX64" s="857" t="str">
        <f t="shared" si="2"/>
        <v/>
      </c>
      <c r="AY64" s="858"/>
      <c r="AZ64" s="859" t="str">
        <f t="shared" si="3"/>
        <v/>
      </c>
      <c r="BA64" s="860"/>
      <c r="BB64" s="886"/>
      <c r="BC64" s="887"/>
      <c r="BD64" s="887"/>
      <c r="BE64" s="887"/>
      <c r="BF64" s="888"/>
    </row>
    <row r="65" spans="2:73" ht="20.25" customHeight="1" x14ac:dyDescent="0.2">
      <c r="B65" s="335"/>
      <c r="C65" s="336"/>
      <c r="D65" s="336"/>
      <c r="E65" s="336"/>
      <c r="F65" s="337"/>
      <c r="G65" s="850"/>
      <c r="H65" s="850"/>
      <c r="I65" s="850"/>
      <c r="J65" s="850"/>
      <c r="K65" s="851"/>
      <c r="L65" s="338"/>
      <c r="M65" s="863" t="s">
        <v>69</v>
      </c>
      <c r="N65" s="863"/>
      <c r="O65" s="863"/>
      <c r="P65" s="863"/>
      <c r="Q65" s="863"/>
      <c r="R65" s="864"/>
      <c r="S65" s="332">
        <f t="shared" si="1"/>
        <v>7</v>
      </c>
      <c r="T65" s="333">
        <f t="shared" si="1"/>
        <v>7</v>
      </c>
      <c r="U65" s="333" t="str">
        <f t="shared" si="1"/>
        <v/>
      </c>
      <c r="V65" s="333" t="str">
        <f t="shared" si="1"/>
        <v/>
      </c>
      <c r="W65" s="333">
        <f t="shared" si="1"/>
        <v>7</v>
      </c>
      <c r="X65" s="333">
        <f t="shared" si="1"/>
        <v>7</v>
      </c>
      <c r="Y65" s="334">
        <f t="shared" si="1"/>
        <v>7</v>
      </c>
      <c r="Z65" s="332">
        <f t="shared" si="1"/>
        <v>7</v>
      </c>
      <c r="AA65" s="333">
        <f t="shared" si="1"/>
        <v>7</v>
      </c>
      <c r="AB65" s="333" t="str">
        <f t="shared" si="1"/>
        <v/>
      </c>
      <c r="AC65" s="333" t="str">
        <f t="shared" si="1"/>
        <v/>
      </c>
      <c r="AD65" s="333">
        <f t="shared" si="1"/>
        <v>7</v>
      </c>
      <c r="AE65" s="333">
        <f t="shared" si="1"/>
        <v>7</v>
      </c>
      <c r="AF65" s="334">
        <f t="shared" si="1"/>
        <v>7</v>
      </c>
      <c r="AG65" s="332">
        <f t="shared" si="1"/>
        <v>7</v>
      </c>
      <c r="AH65" s="333">
        <f t="shared" si="1"/>
        <v>7</v>
      </c>
      <c r="AI65" s="333" t="str">
        <f t="shared" si="2"/>
        <v/>
      </c>
      <c r="AJ65" s="333" t="str">
        <f t="shared" si="2"/>
        <v/>
      </c>
      <c r="AK65" s="333">
        <f t="shared" si="2"/>
        <v>7</v>
      </c>
      <c r="AL65" s="333">
        <f t="shared" si="2"/>
        <v>7</v>
      </c>
      <c r="AM65" s="334">
        <f t="shared" si="2"/>
        <v>7</v>
      </c>
      <c r="AN65" s="332">
        <f t="shared" si="2"/>
        <v>7</v>
      </c>
      <c r="AO65" s="333">
        <f t="shared" si="2"/>
        <v>7</v>
      </c>
      <c r="AP65" s="333" t="str">
        <f t="shared" si="2"/>
        <v/>
      </c>
      <c r="AQ65" s="333" t="str">
        <f t="shared" si="2"/>
        <v/>
      </c>
      <c r="AR65" s="333">
        <f t="shared" si="2"/>
        <v>7</v>
      </c>
      <c r="AS65" s="333">
        <f t="shared" si="2"/>
        <v>7</v>
      </c>
      <c r="AT65" s="334">
        <f t="shared" si="2"/>
        <v>7</v>
      </c>
      <c r="AU65" s="332" t="str">
        <f t="shared" si="2"/>
        <v/>
      </c>
      <c r="AV65" s="333" t="str">
        <f t="shared" si="2"/>
        <v/>
      </c>
      <c r="AW65" s="333" t="str">
        <f t="shared" si="2"/>
        <v/>
      </c>
      <c r="AX65" s="857">
        <f t="shared" si="2"/>
        <v>140</v>
      </c>
      <c r="AY65" s="858"/>
      <c r="AZ65" s="859">
        <f t="shared" si="3"/>
        <v>35</v>
      </c>
      <c r="BA65" s="860"/>
      <c r="BB65" s="886"/>
      <c r="BC65" s="887"/>
      <c r="BD65" s="887"/>
      <c r="BE65" s="887"/>
      <c r="BF65" s="888"/>
    </row>
    <row r="66" spans="2:73" ht="20.25" customHeight="1" x14ac:dyDescent="0.2">
      <c r="B66" s="335"/>
      <c r="C66" s="336"/>
      <c r="D66" s="336"/>
      <c r="E66" s="336"/>
      <c r="F66" s="337"/>
      <c r="G66" s="850"/>
      <c r="H66" s="850"/>
      <c r="I66" s="850"/>
      <c r="J66" s="850"/>
      <c r="K66" s="851"/>
      <c r="L66" s="338"/>
      <c r="M66" s="863" t="s">
        <v>70</v>
      </c>
      <c r="N66" s="863"/>
      <c r="O66" s="863"/>
      <c r="P66" s="863"/>
      <c r="Q66" s="863"/>
      <c r="R66" s="864"/>
      <c r="S66" s="332">
        <f t="shared" si="1"/>
        <v>7</v>
      </c>
      <c r="T66" s="333">
        <f t="shared" si="1"/>
        <v>7</v>
      </c>
      <c r="U66" s="333" t="str">
        <f t="shared" si="1"/>
        <v/>
      </c>
      <c r="V66" s="333" t="str">
        <f t="shared" si="1"/>
        <v/>
      </c>
      <c r="W66" s="333">
        <f t="shared" si="1"/>
        <v>7</v>
      </c>
      <c r="X66" s="333">
        <f t="shared" si="1"/>
        <v>7</v>
      </c>
      <c r="Y66" s="334">
        <f t="shared" si="1"/>
        <v>7</v>
      </c>
      <c r="Z66" s="332">
        <f t="shared" si="1"/>
        <v>7</v>
      </c>
      <c r="AA66" s="333">
        <f t="shared" si="1"/>
        <v>7</v>
      </c>
      <c r="AB66" s="333" t="str">
        <f t="shared" si="1"/>
        <v/>
      </c>
      <c r="AC66" s="333" t="str">
        <f t="shared" si="1"/>
        <v/>
      </c>
      <c r="AD66" s="333">
        <f t="shared" si="1"/>
        <v>7</v>
      </c>
      <c r="AE66" s="333">
        <f t="shared" si="1"/>
        <v>7</v>
      </c>
      <c r="AF66" s="334">
        <f t="shared" si="1"/>
        <v>7</v>
      </c>
      <c r="AG66" s="332">
        <f t="shared" si="1"/>
        <v>7</v>
      </c>
      <c r="AH66" s="333">
        <f t="shared" si="1"/>
        <v>7</v>
      </c>
      <c r="AI66" s="333" t="str">
        <f t="shared" si="2"/>
        <v/>
      </c>
      <c r="AJ66" s="333" t="str">
        <f t="shared" si="2"/>
        <v/>
      </c>
      <c r="AK66" s="333">
        <f t="shared" si="2"/>
        <v>7</v>
      </c>
      <c r="AL66" s="333">
        <f t="shared" si="2"/>
        <v>7</v>
      </c>
      <c r="AM66" s="334">
        <f t="shared" si="2"/>
        <v>7</v>
      </c>
      <c r="AN66" s="332">
        <f t="shared" si="2"/>
        <v>7</v>
      </c>
      <c r="AO66" s="333">
        <f t="shared" si="2"/>
        <v>7</v>
      </c>
      <c r="AP66" s="333" t="str">
        <f t="shared" si="2"/>
        <v/>
      </c>
      <c r="AQ66" s="333" t="str">
        <f t="shared" si="2"/>
        <v/>
      </c>
      <c r="AR66" s="333">
        <f t="shared" si="2"/>
        <v>7</v>
      </c>
      <c r="AS66" s="333">
        <f t="shared" si="2"/>
        <v>7</v>
      </c>
      <c r="AT66" s="334">
        <f t="shared" si="2"/>
        <v>7</v>
      </c>
      <c r="AU66" s="332" t="str">
        <f t="shared" si="2"/>
        <v/>
      </c>
      <c r="AV66" s="333" t="str">
        <f t="shared" si="2"/>
        <v/>
      </c>
      <c r="AW66" s="333" t="str">
        <f t="shared" si="2"/>
        <v/>
      </c>
      <c r="AX66" s="857">
        <f t="shared" si="2"/>
        <v>140</v>
      </c>
      <c r="AY66" s="858"/>
      <c r="AZ66" s="859">
        <f t="shared" si="3"/>
        <v>35</v>
      </c>
      <c r="BA66" s="860"/>
      <c r="BB66" s="886"/>
      <c r="BC66" s="887"/>
      <c r="BD66" s="887"/>
      <c r="BE66" s="887"/>
      <c r="BF66" s="888"/>
    </row>
    <row r="67" spans="2:73" ht="20.25" customHeight="1" x14ac:dyDescent="0.2">
      <c r="B67" s="335"/>
      <c r="C67" s="336"/>
      <c r="D67" s="336"/>
      <c r="E67" s="336"/>
      <c r="F67" s="337"/>
      <c r="G67" s="850"/>
      <c r="H67" s="850"/>
      <c r="I67" s="850"/>
      <c r="J67" s="850"/>
      <c r="K67" s="851"/>
      <c r="L67" s="338"/>
      <c r="M67" s="863" t="s">
        <v>71</v>
      </c>
      <c r="N67" s="863"/>
      <c r="O67" s="863"/>
      <c r="P67" s="863"/>
      <c r="Q67" s="863"/>
      <c r="R67" s="864"/>
      <c r="S67" s="332" t="str">
        <f t="shared" si="1"/>
        <v/>
      </c>
      <c r="T67" s="333" t="str">
        <f t="shared" si="1"/>
        <v/>
      </c>
      <c r="U67" s="333" t="str">
        <f t="shared" si="1"/>
        <v/>
      </c>
      <c r="V67" s="333" t="str">
        <f t="shared" si="1"/>
        <v/>
      </c>
      <c r="W67" s="333" t="str">
        <f t="shared" si="1"/>
        <v/>
      </c>
      <c r="X67" s="333" t="str">
        <f t="shared" si="1"/>
        <v/>
      </c>
      <c r="Y67" s="334" t="str">
        <f t="shared" si="1"/>
        <v/>
      </c>
      <c r="Z67" s="332" t="str">
        <f t="shared" si="1"/>
        <v/>
      </c>
      <c r="AA67" s="333" t="str">
        <f t="shared" si="1"/>
        <v/>
      </c>
      <c r="AB67" s="333" t="str">
        <f t="shared" si="1"/>
        <v/>
      </c>
      <c r="AC67" s="333" t="str">
        <f t="shared" si="1"/>
        <v/>
      </c>
      <c r="AD67" s="333" t="str">
        <f t="shared" si="1"/>
        <v/>
      </c>
      <c r="AE67" s="333" t="str">
        <f t="shared" si="1"/>
        <v/>
      </c>
      <c r="AF67" s="334" t="str">
        <f t="shared" si="1"/>
        <v/>
      </c>
      <c r="AG67" s="332" t="str">
        <f t="shared" si="1"/>
        <v/>
      </c>
      <c r="AH67" s="333" t="str">
        <f t="shared" si="1"/>
        <v/>
      </c>
      <c r="AI67" s="333" t="str">
        <f t="shared" si="2"/>
        <v/>
      </c>
      <c r="AJ67" s="333" t="str">
        <f t="shared" si="2"/>
        <v/>
      </c>
      <c r="AK67" s="333" t="str">
        <f t="shared" si="2"/>
        <v/>
      </c>
      <c r="AL67" s="333" t="str">
        <f t="shared" si="2"/>
        <v/>
      </c>
      <c r="AM67" s="334" t="str">
        <f t="shared" si="2"/>
        <v/>
      </c>
      <c r="AN67" s="332" t="str">
        <f t="shared" si="2"/>
        <v/>
      </c>
      <c r="AO67" s="333" t="str">
        <f t="shared" si="2"/>
        <v/>
      </c>
      <c r="AP67" s="333" t="str">
        <f t="shared" si="2"/>
        <v/>
      </c>
      <c r="AQ67" s="333" t="str">
        <f t="shared" si="2"/>
        <v/>
      </c>
      <c r="AR67" s="333" t="str">
        <f t="shared" si="2"/>
        <v/>
      </c>
      <c r="AS67" s="333" t="str">
        <f t="shared" si="2"/>
        <v/>
      </c>
      <c r="AT67" s="334" t="str">
        <f t="shared" si="2"/>
        <v/>
      </c>
      <c r="AU67" s="332" t="str">
        <f t="shared" si="2"/>
        <v/>
      </c>
      <c r="AV67" s="333" t="str">
        <f t="shared" si="2"/>
        <v/>
      </c>
      <c r="AW67" s="333" t="str">
        <f t="shared" si="2"/>
        <v/>
      </c>
      <c r="AX67" s="857" t="str">
        <f t="shared" si="2"/>
        <v/>
      </c>
      <c r="AY67" s="858"/>
      <c r="AZ67" s="859" t="str">
        <f t="shared" si="3"/>
        <v/>
      </c>
      <c r="BA67" s="860"/>
      <c r="BB67" s="886"/>
      <c r="BC67" s="887"/>
      <c r="BD67" s="887"/>
      <c r="BE67" s="887"/>
      <c r="BF67" s="888"/>
    </row>
    <row r="68" spans="2:73" ht="20.25" customHeight="1" x14ac:dyDescent="0.2">
      <c r="B68" s="339"/>
      <c r="C68" s="340"/>
      <c r="D68" s="340"/>
      <c r="E68" s="340"/>
      <c r="F68" s="337"/>
      <c r="G68" s="852"/>
      <c r="H68" s="852"/>
      <c r="I68" s="852"/>
      <c r="J68" s="852"/>
      <c r="K68" s="853"/>
      <c r="L68" s="341"/>
      <c r="M68" s="861" t="s">
        <v>72</v>
      </c>
      <c r="N68" s="861"/>
      <c r="O68" s="861"/>
      <c r="P68" s="861"/>
      <c r="Q68" s="861"/>
      <c r="R68" s="862"/>
      <c r="S68" s="332" t="str">
        <f t="shared" si="1"/>
        <v/>
      </c>
      <c r="T68" s="333" t="str">
        <f t="shared" si="1"/>
        <v/>
      </c>
      <c r="U68" s="333" t="str">
        <f t="shared" si="1"/>
        <v/>
      </c>
      <c r="V68" s="333" t="str">
        <f t="shared" si="1"/>
        <v/>
      </c>
      <c r="W68" s="333" t="str">
        <f t="shared" si="1"/>
        <v/>
      </c>
      <c r="X68" s="333" t="str">
        <f t="shared" si="1"/>
        <v/>
      </c>
      <c r="Y68" s="334" t="str">
        <f t="shared" si="1"/>
        <v/>
      </c>
      <c r="Z68" s="332" t="str">
        <f t="shared" si="1"/>
        <v/>
      </c>
      <c r="AA68" s="333" t="str">
        <f t="shared" si="1"/>
        <v/>
      </c>
      <c r="AB68" s="333" t="str">
        <f t="shared" si="1"/>
        <v/>
      </c>
      <c r="AC68" s="333" t="str">
        <f t="shared" si="1"/>
        <v/>
      </c>
      <c r="AD68" s="333" t="str">
        <f t="shared" si="1"/>
        <v/>
      </c>
      <c r="AE68" s="333" t="str">
        <f t="shared" si="1"/>
        <v/>
      </c>
      <c r="AF68" s="334" t="str">
        <f t="shared" si="1"/>
        <v/>
      </c>
      <c r="AG68" s="332" t="str">
        <f t="shared" si="1"/>
        <v/>
      </c>
      <c r="AH68" s="333" t="str">
        <f t="shared" si="1"/>
        <v/>
      </c>
      <c r="AI68" s="333" t="str">
        <f t="shared" si="2"/>
        <v/>
      </c>
      <c r="AJ68" s="333" t="str">
        <f t="shared" si="2"/>
        <v/>
      </c>
      <c r="AK68" s="333" t="str">
        <f t="shared" si="2"/>
        <v/>
      </c>
      <c r="AL68" s="333" t="str">
        <f t="shared" si="2"/>
        <v/>
      </c>
      <c r="AM68" s="334" t="str">
        <f t="shared" si="2"/>
        <v/>
      </c>
      <c r="AN68" s="332" t="str">
        <f t="shared" si="2"/>
        <v/>
      </c>
      <c r="AO68" s="333" t="str">
        <f t="shared" si="2"/>
        <v/>
      </c>
      <c r="AP68" s="333" t="str">
        <f t="shared" si="2"/>
        <v/>
      </c>
      <c r="AQ68" s="333" t="str">
        <f t="shared" si="2"/>
        <v/>
      </c>
      <c r="AR68" s="333" t="str">
        <f t="shared" si="2"/>
        <v/>
      </c>
      <c r="AS68" s="333" t="str">
        <f t="shared" si="2"/>
        <v/>
      </c>
      <c r="AT68" s="334" t="str">
        <f t="shared" si="2"/>
        <v/>
      </c>
      <c r="AU68" s="332" t="str">
        <f t="shared" si="2"/>
        <v/>
      </c>
      <c r="AV68" s="333" t="str">
        <f t="shared" si="2"/>
        <v/>
      </c>
      <c r="AW68" s="333" t="str">
        <f t="shared" si="2"/>
        <v/>
      </c>
      <c r="AX68" s="857" t="str">
        <f t="shared" si="2"/>
        <v/>
      </c>
      <c r="AY68" s="858"/>
      <c r="AZ68" s="859" t="str">
        <f t="shared" si="3"/>
        <v/>
      </c>
      <c r="BA68" s="860"/>
      <c r="BB68" s="886"/>
      <c r="BC68" s="887"/>
      <c r="BD68" s="887"/>
      <c r="BE68" s="887"/>
      <c r="BF68" s="888"/>
    </row>
    <row r="69" spans="2:73" ht="20.25" customHeight="1" thickBot="1" x14ac:dyDescent="0.25">
      <c r="B69" s="342"/>
      <c r="C69" s="343"/>
      <c r="D69" s="343"/>
      <c r="E69" s="343"/>
      <c r="F69" s="343"/>
      <c r="G69" s="915" t="s">
        <v>73</v>
      </c>
      <c r="H69" s="915"/>
      <c r="I69" s="915"/>
      <c r="J69" s="915"/>
      <c r="K69" s="915"/>
      <c r="L69" s="915"/>
      <c r="M69" s="915"/>
      <c r="N69" s="915"/>
      <c r="O69" s="915"/>
      <c r="P69" s="915"/>
      <c r="Q69" s="915"/>
      <c r="R69" s="916"/>
      <c r="S69" s="344">
        <v>20</v>
      </c>
      <c r="T69" s="345">
        <v>20</v>
      </c>
      <c r="U69" s="345">
        <v>20</v>
      </c>
      <c r="V69" s="345">
        <v>20</v>
      </c>
      <c r="W69" s="345">
        <v>20</v>
      </c>
      <c r="X69" s="345">
        <v>20</v>
      </c>
      <c r="Y69" s="346">
        <v>20</v>
      </c>
      <c r="Z69" s="344">
        <v>20</v>
      </c>
      <c r="AA69" s="345">
        <v>20</v>
      </c>
      <c r="AB69" s="345">
        <v>20</v>
      </c>
      <c r="AC69" s="345">
        <v>20</v>
      </c>
      <c r="AD69" s="345">
        <v>20</v>
      </c>
      <c r="AE69" s="345">
        <v>20</v>
      </c>
      <c r="AF69" s="346">
        <v>20</v>
      </c>
      <c r="AG69" s="344">
        <v>20</v>
      </c>
      <c r="AH69" s="345">
        <v>20</v>
      </c>
      <c r="AI69" s="345">
        <v>20</v>
      </c>
      <c r="AJ69" s="345">
        <v>20</v>
      </c>
      <c r="AK69" s="345">
        <v>20</v>
      </c>
      <c r="AL69" s="345">
        <v>20</v>
      </c>
      <c r="AM69" s="346">
        <v>20</v>
      </c>
      <c r="AN69" s="344">
        <v>20</v>
      </c>
      <c r="AO69" s="345">
        <v>20</v>
      </c>
      <c r="AP69" s="345">
        <v>20</v>
      </c>
      <c r="AQ69" s="345">
        <v>20</v>
      </c>
      <c r="AR69" s="345">
        <v>20</v>
      </c>
      <c r="AS69" s="345">
        <v>20</v>
      </c>
      <c r="AT69" s="346">
        <v>20</v>
      </c>
      <c r="AU69" s="344"/>
      <c r="AV69" s="345"/>
      <c r="AW69" s="346"/>
      <c r="AX69" s="917"/>
      <c r="AY69" s="918"/>
      <c r="AZ69" s="918"/>
      <c r="BA69" s="919"/>
      <c r="BB69" s="889"/>
      <c r="BC69" s="890"/>
      <c r="BD69" s="890"/>
      <c r="BE69" s="890"/>
      <c r="BF69" s="891"/>
    </row>
    <row r="70" spans="2:73" ht="13.5" customHeight="1" x14ac:dyDescent="0.2">
      <c r="C70" s="347"/>
      <c r="D70" s="347"/>
      <c r="E70" s="347"/>
      <c r="F70" s="347"/>
      <c r="G70" s="348"/>
      <c r="H70" s="349"/>
      <c r="AF70" s="292"/>
    </row>
    <row r="71" spans="2:73" ht="11.5" customHeight="1" x14ac:dyDescent="0.2">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0"/>
      <c r="AY71" s="350"/>
      <c r="AZ71" s="350"/>
      <c r="BA71" s="350"/>
    </row>
    <row r="72" spans="2:73" ht="20.25" customHeight="1" x14ac:dyDescent="0.25">
      <c r="BN72" s="287"/>
      <c r="BO72" s="276"/>
      <c r="BP72" s="287"/>
      <c r="BQ72" s="287"/>
      <c r="BR72" s="287"/>
      <c r="BS72" s="336"/>
      <c r="BT72" s="351"/>
      <c r="BU72" s="351"/>
    </row>
    <row r="73" spans="2:73" ht="20.25" customHeight="1" x14ac:dyDescent="0.2">
      <c r="C73" s="352"/>
      <c r="D73" s="352"/>
      <c r="E73" s="352"/>
      <c r="F73" s="352"/>
      <c r="G73" s="352"/>
      <c r="H73" s="292"/>
      <c r="I73" s="292"/>
    </row>
    <row r="74" spans="2:73" ht="20.25" customHeight="1" x14ac:dyDescent="0.2">
      <c r="C74" s="352"/>
      <c r="D74" s="352"/>
      <c r="E74" s="352"/>
      <c r="F74" s="352"/>
      <c r="G74" s="352"/>
      <c r="H74" s="292"/>
      <c r="I74" s="292"/>
    </row>
    <row r="75" spans="2:73" ht="20.25" customHeight="1" x14ac:dyDescent="0.2">
      <c r="C75" s="292"/>
      <c r="D75" s="292"/>
      <c r="E75" s="292"/>
      <c r="F75" s="292"/>
      <c r="G75" s="292"/>
    </row>
    <row r="76" spans="2:73" ht="20.25" customHeight="1" x14ac:dyDescent="0.2">
      <c r="C76" s="292"/>
      <c r="D76" s="292"/>
      <c r="E76" s="292"/>
      <c r="F76" s="292"/>
      <c r="G76" s="292"/>
    </row>
    <row r="77" spans="2:73" ht="20.25" customHeight="1" x14ac:dyDescent="0.2">
      <c r="C77" s="292"/>
      <c r="D77" s="292"/>
      <c r="E77" s="292"/>
      <c r="F77" s="292"/>
      <c r="G77" s="292"/>
    </row>
    <row r="78" spans="2:73" ht="20.25" customHeight="1" x14ac:dyDescent="0.2">
      <c r="C78" s="292"/>
      <c r="D78" s="292"/>
      <c r="E78" s="292"/>
      <c r="F78" s="292"/>
      <c r="G78" s="292"/>
    </row>
  </sheetData>
  <sheetProtection sheet="1" insertColumns="0" deleteRows="0"/>
  <mergeCells count="251">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69"/>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G69:R69"/>
    <mergeCell ref="AX69:BA69"/>
    <mergeCell ref="M67:R67"/>
    <mergeCell ref="AX67:AY67"/>
    <mergeCell ref="AZ67:BA67"/>
    <mergeCell ref="G62:K68"/>
    <mergeCell ref="M62:R62"/>
    <mergeCell ref="AX62:AY62"/>
    <mergeCell ref="AZ62:BA62"/>
    <mergeCell ref="M68:R68"/>
    <mergeCell ref="AX68:AY68"/>
    <mergeCell ref="AZ68:BA68"/>
    <mergeCell ref="AZ64:BA64"/>
    <mergeCell ref="M65:R65"/>
    <mergeCell ref="AX65:AY65"/>
    <mergeCell ref="AZ65:BA65"/>
    <mergeCell ref="M66:R66"/>
    <mergeCell ref="AX66:AY66"/>
    <mergeCell ref="AZ66:BA66"/>
  </mergeCells>
  <phoneticPr fontId="4"/>
  <conditionalFormatting sqref="S24 S62:BA69">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Z24">
    <cfRule type="expression" dxfId="269" priority="270">
      <formula>INDIRECT(ADDRESS(ROW(),COLUMN()))=TRUNC(INDIRECT(ADDRESS(ROW(),COLUMN())))</formula>
    </cfRule>
  </conditionalFormatting>
  <conditionalFormatting sqref="Z23">
    <cfRule type="expression" dxfId="268" priority="269">
      <formula>INDIRECT(ADDRESS(ROW(),COLUMN()))=TRUNC(INDIRECT(ADDRESS(ROW(),COLUMN())))</formula>
    </cfRule>
  </conditionalFormatting>
  <conditionalFormatting sqref="AA24:AF24">
    <cfRule type="expression" dxfId="267" priority="268">
      <formula>INDIRECT(ADDRESS(ROW(),COLUMN()))=TRUNC(INDIRECT(ADDRESS(ROW(),COLUMN())))</formula>
    </cfRule>
  </conditionalFormatting>
  <conditionalFormatting sqref="AA23:AF23">
    <cfRule type="expression" dxfId="266" priority="267">
      <formula>INDIRECT(ADDRESS(ROW(),COLUMN()))=TRUNC(INDIRECT(ADDRESS(ROW(),COLUMN())))</formula>
    </cfRule>
  </conditionalFormatting>
  <conditionalFormatting sqref="AG24">
    <cfRule type="expression" dxfId="265" priority="266">
      <formula>INDIRECT(ADDRESS(ROW(),COLUMN()))=TRUNC(INDIRECT(ADDRESS(ROW(),COLUMN())))</formula>
    </cfRule>
  </conditionalFormatting>
  <conditionalFormatting sqref="AG23">
    <cfRule type="expression" dxfId="264" priority="265">
      <formula>INDIRECT(ADDRESS(ROW(),COLUMN()))=TRUNC(INDIRECT(ADDRESS(ROW(),COLUMN())))</formula>
    </cfRule>
  </conditionalFormatting>
  <conditionalFormatting sqref="AH24:AM24">
    <cfRule type="expression" dxfId="263" priority="264">
      <formula>INDIRECT(ADDRESS(ROW(),COLUMN()))=TRUNC(INDIRECT(ADDRESS(ROW(),COLUMN())))</formula>
    </cfRule>
  </conditionalFormatting>
  <conditionalFormatting sqref="AH23:AM23">
    <cfRule type="expression" dxfId="262" priority="263">
      <formula>INDIRECT(ADDRESS(ROW(),COLUMN()))=TRUNC(INDIRECT(ADDRESS(ROW(),COLUMN())))</formula>
    </cfRule>
  </conditionalFormatting>
  <conditionalFormatting sqref="AN24">
    <cfRule type="expression" dxfId="261" priority="262">
      <formula>INDIRECT(ADDRESS(ROW(),COLUMN()))=TRUNC(INDIRECT(ADDRESS(ROW(),COLUMN())))</formula>
    </cfRule>
  </conditionalFormatting>
  <conditionalFormatting sqref="AN23">
    <cfRule type="expression" dxfId="260" priority="261">
      <formula>INDIRECT(ADDRESS(ROW(),COLUMN()))=TRUNC(INDIRECT(ADDRESS(ROW(),COLUMN())))</formula>
    </cfRule>
  </conditionalFormatting>
  <conditionalFormatting sqref="AO24:AT24">
    <cfRule type="expression" dxfId="259" priority="260">
      <formula>INDIRECT(ADDRESS(ROW(),COLUMN()))=TRUNC(INDIRECT(ADDRESS(ROW(),COLUMN())))</formula>
    </cfRule>
  </conditionalFormatting>
  <conditionalFormatting sqref="AO23:AT23">
    <cfRule type="expression" dxfId="258" priority="259">
      <formula>INDIRECT(ADDRESS(ROW(),COLUMN()))=TRUNC(INDIRECT(ADDRESS(ROW(),COLUMN())))</formula>
    </cfRule>
  </conditionalFormatting>
  <conditionalFormatting sqref="AU24">
    <cfRule type="expression" dxfId="257" priority="258">
      <formula>INDIRECT(ADDRESS(ROW(),COLUMN()))=TRUNC(INDIRECT(ADDRESS(ROW(),COLUMN())))</formula>
    </cfRule>
  </conditionalFormatting>
  <conditionalFormatting sqref="AU23">
    <cfRule type="expression" dxfId="256" priority="257">
      <formula>INDIRECT(ADDRESS(ROW(),COLUMN()))=TRUNC(INDIRECT(ADDRESS(ROW(),COLUMN())))</formula>
    </cfRule>
  </conditionalFormatting>
  <conditionalFormatting sqref="AV24:AW24">
    <cfRule type="expression" dxfId="255" priority="256">
      <formula>INDIRECT(ADDRESS(ROW(),COLUMN()))=TRUNC(INDIRECT(ADDRESS(ROW(),COLUMN())))</formula>
    </cfRule>
  </conditionalFormatting>
  <conditionalFormatting sqref="AV23:AW23">
    <cfRule type="expression" dxfId="254" priority="255">
      <formula>INDIRECT(ADDRESS(ROW(),COLUMN()))=TRUNC(INDIRECT(ADDRESS(ROW(),COLUMN())))</formula>
    </cfRule>
  </conditionalFormatting>
  <conditionalFormatting sqref="AX23:BA24">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Z27">
    <cfRule type="expression" dxfId="248" priority="249">
      <formula>INDIRECT(ADDRESS(ROW(),COLUMN()))=TRUNC(INDIRECT(ADDRESS(ROW(),COLUMN())))</formula>
    </cfRule>
  </conditionalFormatting>
  <conditionalFormatting sqref="Z26">
    <cfRule type="expression" dxfId="247" priority="248">
      <formula>INDIRECT(ADDRESS(ROW(),COLUMN()))=TRUNC(INDIRECT(ADDRESS(ROW(),COLUMN())))</formula>
    </cfRule>
  </conditionalFormatting>
  <conditionalFormatting sqref="AA27:AF27">
    <cfRule type="expression" dxfId="246" priority="247">
      <formula>INDIRECT(ADDRESS(ROW(),COLUMN()))=TRUNC(INDIRECT(ADDRESS(ROW(),COLUMN())))</formula>
    </cfRule>
  </conditionalFormatting>
  <conditionalFormatting sqref="AA26:AF26">
    <cfRule type="expression" dxfId="245" priority="246">
      <formula>INDIRECT(ADDRESS(ROW(),COLUMN()))=TRUNC(INDIRECT(ADDRESS(ROW(),COLUMN())))</formula>
    </cfRule>
  </conditionalFormatting>
  <conditionalFormatting sqref="AG27">
    <cfRule type="expression" dxfId="244" priority="245">
      <formula>INDIRECT(ADDRESS(ROW(),COLUMN()))=TRUNC(INDIRECT(ADDRESS(ROW(),COLUMN())))</formula>
    </cfRule>
  </conditionalFormatting>
  <conditionalFormatting sqref="AG26">
    <cfRule type="expression" dxfId="243" priority="244">
      <formula>INDIRECT(ADDRESS(ROW(),COLUMN()))=TRUNC(INDIRECT(ADDRESS(ROW(),COLUMN())))</formula>
    </cfRule>
  </conditionalFormatting>
  <conditionalFormatting sqref="AH27:AM27">
    <cfRule type="expression" dxfId="242" priority="243">
      <formula>INDIRECT(ADDRESS(ROW(),COLUMN()))=TRUNC(INDIRECT(ADDRESS(ROW(),COLUMN())))</formula>
    </cfRule>
  </conditionalFormatting>
  <conditionalFormatting sqref="AH26:AM26">
    <cfRule type="expression" dxfId="241" priority="242">
      <formula>INDIRECT(ADDRESS(ROW(),COLUMN()))=TRUNC(INDIRECT(ADDRESS(ROW(),COLUMN())))</formula>
    </cfRule>
  </conditionalFormatting>
  <conditionalFormatting sqref="AN27">
    <cfRule type="expression" dxfId="240" priority="241">
      <formula>INDIRECT(ADDRESS(ROW(),COLUMN()))=TRUNC(INDIRECT(ADDRESS(ROW(),COLUMN())))</formula>
    </cfRule>
  </conditionalFormatting>
  <conditionalFormatting sqref="AN26">
    <cfRule type="expression" dxfId="239" priority="240">
      <formula>INDIRECT(ADDRESS(ROW(),COLUMN()))=TRUNC(INDIRECT(ADDRESS(ROW(),COLUMN())))</formula>
    </cfRule>
  </conditionalFormatting>
  <conditionalFormatting sqref="AO27:AT27">
    <cfRule type="expression" dxfId="238" priority="239">
      <formula>INDIRECT(ADDRESS(ROW(),COLUMN()))=TRUNC(INDIRECT(ADDRESS(ROW(),COLUMN())))</formula>
    </cfRule>
  </conditionalFormatting>
  <conditionalFormatting sqref="AO26:AT26">
    <cfRule type="expression" dxfId="237" priority="238">
      <formula>INDIRECT(ADDRESS(ROW(),COLUMN()))=TRUNC(INDIRECT(ADDRESS(ROW(),COLUMN())))</formula>
    </cfRule>
  </conditionalFormatting>
  <conditionalFormatting sqref="AU27">
    <cfRule type="expression" dxfId="236" priority="237">
      <formula>INDIRECT(ADDRESS(ROW(),COLUMN()))=TRUNC(INDIRECT(ADDRESS(ROW(),COLUMN())))</formula>
    </cfRule>
  </conditionalFormatting>
  <conditionalFormatting sqref="AU26">
    <cfRule type="expression" dxfId="235" priority="236">
      <formula>INDIRECT(ADDRESS(ROW(),COLUMN()))=TRUNC(INDIRECT(ADDRESS(ROW(),COLUMN())))</formula>
    </cfRule>
  </conditionalFormatting>
  <conditionalFormatting sqref="AV27:AW27">
    <cfRule type="expression" dxfId="234" priority="235">
      <formula>INDIRECT(ADDRESS(ROW(),COLUMN()))=TRUNC(INDIRECT(ADDRESS(ROW(),COLUMN())))</formula>
    </cfRule>
  </conditionalFormatting>
  <conditionalFormatting sqref="AV26:AW26">
    <cfRule type="expression" dxfId="233" priority="234">
      <formula>INDIRECT(ADDRESS(ROW(),COLUMN()))=TRUNC(INDIRECT(ADDRESS(ROW(),COLUMN())))</formula>
    </cfRule>
  </conditionalFormatting>
  <conditionalFormatting sqref="AX26:BA27">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Z30">
    <cfRule type="expression" dxfId="227" priority="228">
      <formula>INDIRECT(ADDRESS(ROW(),COLUMN()))=TRUNC(INDIRECT(ADDRESS(ROW(),COLUMN())))</formula>
    </cfRule>
  </conditionalFormatting>
  <conditionalFormatting sqref="Z29">
    <cfRule type="expression" dxfId="226" priority="227">
      <formula>INDIRECT(ADDRESS(ROW(),COLUMN()))=TRUNC(INDIRECT(ADDRESS(ROW(),COLUMN())))</formula>
    </cfRule>
  </conditionalFormatting>
  <conditionalFormatting sqref="AA30:AF30">
    <cfRule type="expression" dxfId="225" priority="226">
      <formula>INDIRECT(ADDRESS(ROW(),COLUMN()))=TRUNC(INDIRECT(ADDRESS(ROW(),COLUMN())))</formula>
    </cfRule>
  </conditionalFormatting>
  <conditionalFormatting sqref="AA29:AF29">
    <cfRule type="expression" dxfId="224" priority="225">
      <formula>INDIRECT(ADDRESS(ROW(),COLUMN()))=TRUNC(INDIRECT(ADDRESS(ROW(),COLUMN())))</formula>
    </cfRule>
  </conditionalFormatting>
  <conditionalFormatting sqref="AG30">
    <cfRule type="expression" dxfId="223" priority="224">
      <formula>INDIRECT(ADDRESS(ROW(),COLUMN()))=TRUNC(INDIRECT(ADDRESS(ROW(),COLUMN())))</formula>
    </cfRule>
  </conditionalFormatting>
  <conditionalFormatting sqref="AG29">
    <cfRule type="expression" dxfId="222" priority="223">
      <formula>INDIRECT(ADDRESS(ROW(),COLUMN()))=TRUNC(INDIRECT(ADDRESS(ROW(),COLUMN())))</formula>
    </cfRule>
  </conditionalFormatting>
  <conditionalFormatting sqref="AH30:AM30">
    <cfRule type="expression" dxfId="221" priority="222">
      <formula>INDIRECT(ADDRESS(ROW(),COLUMN()))=TRUNC(INDIRECT(ADDRESS(ROW(),COLUMN())))</formula>
    </cfRule>
  </conditionalFormatting>
  <conditionalFormatting sqref="AH29:AM29">
    <cfRule type="expression" dxfId="220" priority="221">
      <formula>INDIRECT(ADDRESS(ROW(),COLUMN()))=TRUNC(INDIRECT(ADDRESS(ROW(),COLUMN())))</formula>
    </cfRule>
  </conditionalFormatting>
  <conditionalFormatting sqref="AN30">
    <cfRule type="expression" dxfId="219" priority="220">
      <formula>INDIRECT(ADDRESS(ROW(),COLUMN()))=TRUNC(INDIRECT(ADDRESS(ROW(),COLUMN())))</formula>
    </cfRule>
  </conditionalFormatting>
  <conditionalFormatting sqref="AN29">
    <cfRule type="expression" dxfId="218" priority="219">
      <formula>INDIRECT(ADDRESS(ROW(),COLUMN()))=TRUNC(INDIRECT(ADDRESS(ROW(),COLUMN())))</formula>
    </cfRule>
  </conditionalFormatting>
  <conditionalFormatting sqref="AO30:AT30">
    <cfRule type="expression" dxfId="217" priority="218">
      <formula>INDIRECT(ADDRESS(ROW(),COLUMN()))=TRUNC(INDIRECT(ADDRESS(ROW(),COLUMN())))</formula>
    </cfRule>
  </conditionalFormatting>
  <conditionalFormatting sqref="AO29:AT29">
    <cfRule type="expression" dxfId="216" priority="217">
      <formula>INDIRECT(ADDRESS(ROW(),COLUMN()))=TRUNC(INDIRECT(ADDRESS(ROW(),COLUMN())))</formula>
    </cfRule>
  </conditionalFormatting>
  <conditionalFormatting sqref="AU30">
    <cfRule type="expression" dxfId="215" priority="216">
      <formula>INDIRECT(ADDRESS(ROW(),COLUMN()))=TRUNC(INDIRECT(ADDRESS(ROW(),COLUMN())))</formula>
    </cfRule>
  </conditionalFormatting>
  <conditionalFormatting sqref="AU29">
    <cfRule type="expression" dxfId="214" priority="215">
      <formula>INDIRECT(ADDRESS(ROW(),COLUMN()))=TRUNC(INDIRECT(ADDRESS(ROW(),COLUMN())))</formula>
    </cfRule>
  </conditionalFormatting>
  <conditionalFormatting sqref="AV30:AW30">
    <cfRule type="expression" dxfId="213" priority="214">
      <formula>INDIRECT(ADDRESS(ROW(),COLUMN()))=TRUNC(INDIRECT(ADDRESS(ROW(),COLUMN())))</formula>
    </cfRule>
  </conditionalFormatting>
  <conditionalFormatting sqref="AV29:AW29">
    <cfRule type="expression" dxfId="212" priority="213">
      <formula>INDIRECT(ADDRESS(ROW(),COLUMN()))=TRUNC(INDIRECT(ADDRESS(ROW(),COLUMN())))</formula>
    </cfRule>
  </conditionalFormatting>
  <conditionalFormatting sqref="AX29:BA30">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Z33">
    <cfRule type="expression" dxfId="206" priority="207">
      <formula>INDIRECT(ADDRESS(ROW(),COLUMN()))=TRUNC(INDIRECT(ADDRESS(ROW(),COLUMN())))</formula>
    </cfRule>
  </conditionalFormatting>
  <conditionalFormatting sqref="Z32">
    <cfRule type="expression" dxfId="205" priority="206">
      <formula>INDIRECT(ADDRESS(ROW(),COLUMN()))=TRUNC(INDIRECT(ADDRESS(ROW(),COLUMN())))</formula>
    </cfRule>
  </conditionalFormatting>
  <conditionalFormatting sqref="AA33:AF33">
    <cfRule type="expression" dxfId="204" priority="205">
      <formula>INDIRECT(ADDRESS(ROW(),COLUMN()))=TRUNC(INDIRECT(ADDRESS(ROW(),COLUMN())))</formula>
    </cfRule>
  </conditionalFormatting>
  <conditionalFormatting sqref="AA32:AF32">
    <cfRule type="expression" dxfId="203" priority="204">
      <formula>INDIRECT(ADDRESS(ROW(),COLUMN()))=TRUNC(INDIRECT(ADDRESS(ROW(),COLUMN())))</formula>
    </cfRule>
  </conditionalFormatting>
  <conditionalFormatting sqref="AG33">
    <cfRule type="expression" dxfId="202" priority="203">
      <formula>INDIRECT(ADDRESS(ROW(),COLUMN()))=TRUNC(INDIRECT(ADDRESS(ROW(),COLUMN())))</formula>
    </cfRule>
  </conditionalFormatting>
  <conditionalFormatting sqref="AG32">
    <cfRule type="expression" dxfId="201" priority="202">
      <formula>INDIRECT(ADDRESS(ROW(),COLUMN()))=TRUNC(INDIRECT(ADDRESS(ROW(),COLUMN())))</formula>
    </cfRule>
  </conditionalFormatting>
  <conditionalFormatting sqref="AH33:AM33">
    <cfRule type="expression" dxfId="200" priority="201">
      <formula>INDIRECT(ADDRESS(ROW(),COLUMN()))=TRUNC(INDIRECT(ADDRESS(ROW(),COLUMN())))</formula>
    </cfRule>
  </conditionalFormatting>
  <conditionalFormatting sqref="AH32:AM32">
    <cfRule type="expression" dxfId="199" priority="200">
      <formula>INDIRECT(ADDRESS(ROW(),COLUMN()))=TRUNC(INDIRECT(ADDRESS(ROW(),COLUMN())))</formula>
    </cfRule>
  </conditionalFormatting>
  <conditionalFormatting sqref="AN33">
    <cfRule type="expression" dxfId="198" priority="199">
      <formula>INDIRECT(ADDRESS(ROW(),COLUMN()))=TRUNC(INDIRECT(ADDRESS(ROW(),COLUMN())))</formula>
    </cfRule>
  </conditionalFormatting>
  <conditionalFormatting sqref="AN32">
    <cfRule type="expression" dxfId="197" priority="198">
      <formula>INDIRECT(ADDRESS(ROW(),COLUMN()))=TRUNC(INDIRECT(ADDRESS(ROW(),COLUMN())))</formula>
    </cfRule>
  </conditionalFormatting>
  <conditionalFormatting sqref="AO33:AT33">
    <cfRule type="expression" dxfId="196" priority="197">
      <formula>INDIRECT(ADDRESS(ROW(),COLUMN()))=TRUNC(INDIRECT(ADDRESS(ROW(),COLUMN())))</formula>
    </cfRule>
  </conditionalFormatting>
  <conditionalFormatting sqref="AO32:AT32">
    <cfRule type="expression" dxfId="195" priority="196">
      <formula>INDIRECT(ADDRESS(ROW(),COLUMN()))=TRUNC(INDIRECT(ADDRESS(ROW(),COLUMN())))</formula>
    </cfRule>
  </conditionalFormatting>
  <conditionalFormatting sqref="AU33">
    <cfRule type="expression" dxfId="194" priority="195">
      <formula>INDIRECT(ADDRESS(ROW(),COLUMN()))=TRUNC(INDIRECT(ADDRESS(ROW(),COLUMN())))</formula>
    </cfRule>
  </conditionalFormatting>
  <conditionalFormatting sqref="AU32">
    <cfRule type="expression" dxfId="193" priority="194">
      <formula>INDIRECT(ADDRESS(ROW(),COLUMN()))=TRUNC(INDIRECT(ADDRESS(ROW(),COLUMN())))</formula>
    </cfRule>
  </conditionalFormatting>
  <conditionalFormatting sqref="AV33:AW33">
    <cfRule type="expression" dxfId="192" priority="193">
      <formula>INDIRECT(ADDRESS(ROW(),COLUMN()))=TRUNC(INDIRECT(ADDRESS(ROW(),COLUMN())))</formula>
    </cfRule>
  </conditionalFormatting>
  <conditionalFormatting sqref="AV32:AW32">
    <cfRule type="expression" dxfId="191" priority="192">
      <formula>INDIRECT(ADDRESS(ROW(),COLUMN()))=TRUNC(INDIRECT(ADDRESS(ROW(),COLUMN())))</formula>
    </cfRule>
  </conditionalFormatting>
  <conditionalFormatting sqref="AX32:BA33">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Z36">
    <cfRule type="expression" dxfId="185" priority="186">
      <formula>INDIRECT(ADDRESS(ROW(),COLUMN()))=TRUNC(INDIRECT(ADDRESS(ROW(),COLUMN())))</formula>
    </cfRule>
  </conditionalFormatting>
  <conditionalFormatting sqref="Z35">
    <cfRule type="expression" dxfId="184" priority="185">
      <formula>INDIRECT(ADDRESS(ROW(),COLUMN()))=TRUNC(INDIRECT(ADDRESS(ROW(),COLUMN())))</formula>
    </cfRule>
  </conditionalFormatting>
  <conditionalFormatting sqref="AA36:AF36">
    <cfRule type="expression" dxfId="183" priority="184">
      <formula>INDIRECT(ADDRESS(ROW(),COLUMN()))=TRUNC(INDIRECT(ADDRESS(ROW(),COLUMN())))</formula>
    </cfRule>
  </conditionalFormatting>
  <conditionalFormatting sqref="AA35:AF35">
    <cfRule type="expression" dxfId="182" priority="183">
      <formula>INDIRECT(ADDRESS(ROW(),COLUMN()))=TRUNC(INDIRECT(ADDRESS(ROW(),COLUMN())))</formula>
    </cfRule>
  </conditionalFormatting>
  <conditionalFormatting sqref="AG36">
    <cfRule type="expression" dxfId="181" priority="182">
      <formula>INDIRECT(ADDRESS(ROW(),COLUMN()))=TRUNC(INDIRECT(ADDRESS(ROW(),COLUMN())))</formula>
    </cfRule>
  </conditionalFormatting>
  <conditionalFormatting sqref="AG35">
    <cfRule type="expression" dxfId="180" priority="181">
      <formula>INDIRECT(ADDRESS(ROW(),COLUMN()))=TRUNC(INDIRECT(ADDRESS(ROW(),COLUMN())))</formula>
    </cfRule>
  </conditionalFormatting>
  <conditionalFormatting sqref="AH36:AM36">
    <cfRule type="expression" dxfId="179" priority="180">
      <formula>INDIRECT(ADDRESS(ROW(),COLUMN()))=TRUNC(INDIRECT(ADDRESS(ROW(),COLUMN())))</formula>
    </cfRule>
  </conditionalFormatting>
  <conditionalFormatting sqref="AH35:AM35">
    <cfRule type="expression" dxfId="178" priority="179">
      <formula>INDIRECT(ADDRESS(ROW(),COLUMN()))=TRUNC(INDIRECT(ADDRESS(ROW(),COLUMN())))</formula>
    </cfRule>
  </conditionalFormatting>
  <conditionalFormatting sqref="AN36">
    <cfRule type="expression" dxfId="177" priority="178">
      <formula>INDIRECT(ADDRESS(ROW(),COLUMN()))=TRUNC(INDIRECT(ADDRESS(ROW(),COLUMN())))</formula>
    </cfRule>
  </conditionalFormatting>
  <conditionalFormatting sqref="AN35">
    <cfRule type="expression" dxfId="176" priority="177">
      <formula>INDIRECT(ADDRESS(ROW(),COLUMN()))=TRUNC(INDIRECT(ADDRESS(ROW(),COLUMN())))</formula>
    </cfRule>
  </conditionalFormatting>
  <conditionalFormatting sqref="AO36:AT36">
    <cfRule type="expression" dxfId="175" priority="176">
      <formula>INDIRECT(ADDRESS(ROW(),COLUMN()))=TRUNC(INDIRECT(ADDRESS(ROW(),COLUMN())))</formula>
    </cfRule>
  </conditionalFormatting>
  <conditionalFormatting sqref="AO35:AT35">
    <cfRule type="expression" dxfId="174" priority="175">
      <formula>INDIRECT(ADDRESS(ROW(),COLUMN()))=TRUNC(INDIRECT(ADDRESS(ROW(),COLUMN())))</formula>
    </cfRule>
  </conditionalFormatting>
  <conditionalFormatting sqref="AU36">
    <cfRule type="expression" dxfId="173" priority="174">
      <formula>INDIRECT(ADDRESS(ROW(),COLUMN()))=TRUNC(INDIRECT(ADDRESS(ROW(),COLUMN())))</formula>
    </cfRule>
  </conditionalFormatting>
  <conditionalFormatting sqref="AU35">
    <cfRule type="expression" dxfId="172" priority="173">
      <formula>INDIRECT(ADDRESS(ROW(),COLUMN()))=TRUNC(INDIRECT(ADDRESS(ROW(),COLUMN())))</formula>
    </cfRule>
  </conditionalFormatting>
  <conditionalFormatting sqref="AV36:AW36">
    <cfRule type="expression" dxfId="171" priority="172">
      <formula>INDIRECT(ADDRESS(ROW(),COLUMN()))=TRUNC(INDIRECT(ADDRESS(ROW(),COLUMN())))</formula>
    </cfRule>
  </conditionalFormatting>
  <conditionalFormatting sqref="AV35:AW35">
    <cfRule type="expression" dxfId="170" priority="171">
      <formula>INDIRECT(ADDRESS(ROW(),COLUMN()))=TRUNC(INDIRECT(ADDRESS(ROW(),COLUMN())))</formula>
    </cfRule>
  </conditionalFormatting>
  <conditionalFormatting sqref="AX35:BA36">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Z39">
    <cfRule type="expression" dxfId="164" priority="165">
      <formula>INDIRECT(ADDRESS(ROW(),COLUMN()))=TRUNC(INDIRECT(ADDRESS(ROW(),COLUMN())))</formula>
    </cfRule>
  </conditionalFormatting>
  <conditionalFormatting sqref="Z38">
    <cfRule type="expression" dxfId="163" priority="164">
      <formula>INDIRECT(ADDRESS(ROW(),COLUMN()))=TRUNC(INDIRECT(ADDRESS(ROW(),COLUMN())))</formula>
    </cfRule>
  </conditionalFormatting>
  <conditionalFormatting sqref="AA39:AF39">
    <cfRule type="expression" dxfId="162" priority="163">
      <formula>INDIRECT(ADDRESS(ROW(),COLUMN()))=TRUNC(INDIRECT(ADDRESS(ROW(),COLUMN())))</formula>
    </cfRule>
  </conditionalFormatting>
  <conditionalFormatting sqref="AA38:AF38">
    <cfRule type="expression" dxfId="161" priority="162">
      <formula>INDIRECT(ADDRESS(ROW(),COLUMN()))=TRUNC(INDIRECT(ADDRESS(ROW(),COLUMN())))</formula>
    </cfRule>
  </conditionalFormatting>
  <conditionalFormatting sqref="AG39">
    <cfRule type="expression" dxfId="160" priority="161">
      <formula>INDIRECT(ADDRESS(ROW(),COLUMN()))=TRUNC(INDIRECT(ADDRESS(ROW(),COLUMN())))</formula>
    </cfRule>
  </conditionalFormatting>
  <conditionalFormatting sqref="AG38">
    <cfRule type="expression" dxfId="159" priority="160">
      <formula>INDIRECT(ADDRESS(ROW(),COLUMN()))=TRUNC(INDIRECT(ADDRESS(ROW(),COLUMN())))</formula>
    </cfRule>
  </conditionalFormatting>
  <conditionalFormatting sqref="AH39:AM39">
    <cfRule type="expression" dxfId="158" priority="159">
      <formula>INDIRECT(ADDRESS(ROW(),COLUMN()))=TRUNC(INDIRECT(ADDRESS(ROW(),COLUMN())))</formula>
    </cfRule>
  </conditionalFormatting>
  <conditionalFormatting sqref="AH38:AM38">
    <cfRule type="expression" dxfId="157" priority="158">
      <formula>INDIRECT(ADDRESS(ROW(),COLUMN()))=TRUNC(INDIRECT(ADDRESS(ROW(),COLUMN())))</formula>
    </cfRule>
  </conditionalFormatting>
  <conditionalFormatting sqref="AN39">
    <cfRule type="expression" dxfId="156" priority="157">
      <formula>INDIRECT(ADDRESS(ROW(),COLUMN()))=TRUNC(INDIRECT(ADDRESS(ROW(),COLUMN())))</formula>
    </cfRule>
  </conditionalFormatting>
  <conditionalFormatting sqref="AN38">
    <cfRule type="expression" dxfId="155" priority="156">
      <formula>INDIRECT(ADDRESS(ROW(),COLUMN()))=TRUNC(INDIRECT(ADDRESS(ROW(),COLUMN())))</formula>
    </cfRule>
  </conditionalFormatting>
  <conditionalFormatting sqref="AO39:AT39">
    <cfRule type="expression" dxfId="154" priority="155">
      <formula>INDIRECT(ADDRESS(ROW(),COLUMN()))=TRUNC(INDIRECT(ADDRESS(ROW(),COLUMN())))</formula>
    </cfRule>
  </conditionalFormatting>
  <conditionalFormatting sqref="AO38:AT38">
    <cfRule type="expression" dxfId="153" priority="154">
      <formula>INDIRECT(ADDRESS(ROW(),COLUMN()))=TRUNC(INDIRECT(ADDRESS(ROW(),COLUMN())))</formula>
    </cfRule>
  </conditionalFormatting>
  <conditionalFormatting sqref="AU39">
    <cfRule type="expression" dxfId="152" priority="153">
      <formula>INDIRECT(ADDRESS(ROW(),COLUMN()))=TRUNC(INDIRECT(ADDRESS(ROW(),COLUMN())))</formula>
    </cfRule>
  </conditionalFormatting>
  <conditionalFormatting sqref="AU38">
    <cfRule type="expression" dxfId="151" priority="152">
      <formula>INDIRECT(ADDRESS(ROW(),COLUMN()))=TRUNC(INDIRECT(ADDRESS(ROW(),COLUMN())))</formula>
    </cfRule>
  </conditionalFormatting>
  <conditionalFormatting sqref="AV39:AW39">
    <cfRule type="expression" dxfId="150" priority="151">
      <formula>INDIRECT(ADDRESS(ROW(),COLUMN()))=TRUNC(INDIRECT(ADDRESS(ROW(),COLUMN())))</formula>
    </cfRule>
  </conditionalFormatting>
  <conditionalFormatting sqref="AV38:AW38">
    <cfRule type="expression" dxfId="149" priority="150">
      <formula>INDIRECT(ADDRESS(ROW(),COLUMN()))=TRUNC(INDIRECT(ADDRESS(ROW(),COLUMN())))</formula>
    </cfRule>
  </conditionalFormatting>
  <conditionalFormatting sqref="AX38:BA39">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Z42">
    <cfRule type="expression" dxfId="143" priority="144">
      <formula>INDIRECT(ADDRESS(ROW(),COLUMN()))=TRUNC(INDIRECT(ADDRESS(ROW(),COLUMN())))</formula>
    </cfRule>
  </conditionalFormatting>
  <conditionalFormatting sqref="Z41">
    <cfRule type="expression" dxfId="142" priority="143">
      <formula>INDIRECT(ADDRESS(ROW(),COLUMN()))=TRUNC(INDIRECT(ADDRESS(ROW(),COLUMN())))</formula>
    </cfRule>
  </conditionalFormatting>
  <conditionalFormatting sqref="AA42:AF42">
    <cfRule type="expression" dxfId="141" priority="142">
      <formula>INDIRECT(ADDRESS(ROW(),COLUMN()))=TRUNC(INDIRECT(ADDRESS(ROW(),COLUMN())))</formula>
    </cfRule>
  </conditionalFormatting>
  <conditionalFormatting sqref="AA41:AF41">
    <cfRule type="expression" dxfId="140" priority="141">
      <formula>INDIRECT(ADDRESS(ROW(),COLUMN()))=TRUNC(INDIRECT(ADDRESS(ROW(),COLUMN())))</formula>
    </cfRule>
  </conditionalFormatting>
  <conditionalFormatting sqref="AG42">
    <cfRule type="expression" dxfId="139" priority="140">
      <formula>INDIRECT(ADDRESS(ROW(),COLUMN()))=TRUNC(INDIRECT(ADDRESS(ROW(),COLUMN())))</formula>
    </cfRule>
  </conditionalFormatting>
  <conditionalFormatting sqref="AG41">
    <cfRule type="expression" dxfId="138" priority="139">
      <formula>INDIRECT(ADDRESS(ROW(),COLUMN()))=TRUNC(INDIRECT(ADDRESS(ROW(),COLUMN())))</formula>
    </cfRule>
  </conditionalFormatting>
  <conditionalFormatting sqref="AH42:AM42">
    <cfRule type="expression" dxfId="137" priority="138">
      <formula>INDIRECT(ADDRESS(ROW(),COLUMN()))=TRUNC(INDIRECT(ADDRESS(ROW(),COLUMN())))</formula>
    </cfRule>
  </conditionalFormatting>
  <conditionalFormatting sqref="AH41:AM41">
    <cfRule type="expression" dxfId="136" priority="137">
      <formula>INDIRECT(ADDRESS(ROW(),COLUMN()))=TRUNC(INDIRECT(ADDRESS(ROW(),COLUMN())))</formula>
    </cfRule>
  </conditionalFormatting>
  <conditionalFormatting sqref="AN42">
    <cfRule type="expression" dxfId="135" priority="136">
      <formula>INDIRECT(ADDRESS(ROW(),COLUMN()))=TRUNC(INDIRECT(ADDRESS(ROW(),COLUMN())))</formula>
    </cfRule>
  </conditionalFormatting>
  <conditionalFormatting sqref="AN41">
    <cfRule type="expression" dxfId="134" priority="135">
      <formula>INDIRECT(ADDRESS(ROW(),COLUMN()))=TRUNC(INDIRECT(ADDRESS(ROW(),COLUMN())))</formula>
    </cfRule>
  </conditionalFormatting>
  <conditionalFormatting sqref="AO42:AT42">
    <cfRule type="expression" dxfId="133" priority="134">
      <formula>INDIRECT(ADDRESS(ROW(),COLUMN()))=TRUNC(INDIRECT(ADDRESS(ROW(),COLUMN())))</formula>
    </cfRule>
  </conditionalFormatting>
  <conditionalFormatting sqref="AO41:AT41">
    <cfRule type="expression" dxfId="132" priority="133">
      <formula>INDIRECT(ADDRESS(ROW(),COLUMN()))=TRUNC(INDIRECT(ADDRESS(ROW(),COLUMN())))</formula>
    </cfRule>
  </conditionalFormatting>
  <conditionalFormatting sqref="AU42">
    <cfRule type="expression" dxfId="131" priority="132">
      <formula>INDIRECT(ADDRESS(ROW(),COLUMN()))=TRUNC(INDIRECT(ADDRESS(ROW(),COLUMN())))</formula>
    </cfRule>
  </conditionalFormatting>
  <conditionalFormatting sqref="AU41">
    <cfRule type="expression" dxfId="130" priority="131">
      <formula>INDIRECT(ADDRESS(ROW(),COLUMN()))=TRUNC(INDIRECT(ADDRESS(ROW(),COLUMN())))</formula>
    </cfRule>
  </conditionalFormatting>
  <conditionalFormatting sqref="AV42:AW42">
    <cfRule type="expression" dxfId="129" priority="130">
      <formula>INDIRECT(ADDRESS(ROW(),COLUMN()))=TRUNC(INDIRECT(ADDRESS(ROW(),COLUMN())))</formula>
    </cfRule>
  </conditionalFormatting>
  <conditionalFormatting sqref="AV41:AW41">
    <cfRule type="expression" dxfId="128" priority="129">
      <formula>INDIRECT(ADDRESS(ROW(),COLUMN()))=TRUNC(INDIRECT(ADDRESS(ROW(),COLUMN())))</formula>
    </cfRule>
  </conditionalFormatting>
  <conditionalFormatting sqref="AX41:BA42">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Z45">
    <cfRule type="expression" dxfId="122" priority="123">
      <formula>INDIRECT(ADDRESS(ROW(),COLUMN()))=TRUNC(INDIRECT(ADDRESS(ROW(),COLUMN())))</formula>
    </cfRule>
  </conditionalFormatting>
  <conditionalFormatting sqref="Z44">
    <cfRule type="expression" dxfId="121" priority="122">
      <formula>INDIRECT(ADDRESS(ROW(),COLUMN()))=TRUNC(INDIRECT(ADDRESS(ROW(),COLUMN())))</formula>
    </cfRule>
  </conditionalFormatting>
  <conditionalFormatting sqref="AA45:AF45">
    <cfRule type="expression" dxfId="120" priority="121">
      <formula>INDIRECT(ADDRESS(ROW(),COLUMN()))=TRUNC(INDIRECT(ADDRESS(ROW(),COLUMN())))</formula>
    </cfRule>
  </conditionalFormatting>
  <conditionalFormatting sqref="AA44:AF44">
    <cfRule type="expression" dxfId="119" priority="120">
      <formula>INDIRECT(ADDRESS(ROW(),COLUMN()))=TRUNC(INDIRECT(ADDRESS(ROW(),COLUMN())))</formula>
    </cfRule>
  </conditionalFormatting>
  <conditionalFormatting sqref="AG45">
    <cfRule type="expression" dxfId="118" priority="119">
      <formula>INDIRECT(ADDRESS(ROW(),COLUMN()))=TRUNC(INDIRECT(ADDRESS(ROW(),COLUMN())))</formula>
    </cfRule>
  </conditionalFormatting>
  <conditionalFormatting sqref="AG44">
    <cfRule type="expression" dxfId="117" priority="118">
      <formula>INDIRECT(ADDRESS(ROW(),COLUMN()))=TRUNC(INDIRECT(ADDRESS(ROW(),COLUMN())))</formula>
    </cfRule>
  </conditionalFormatting>
  <conditionalFormatting sqref="AH45:AM45">
    <cfRule type="expression" dxfId="116" priority="117">
      <formula>INDIRECT(ADDRESS(ROW(),COLUMN()))=TRUNC(INDIRECT(ADDRESS(ROW(),COLUMN())))</formula>
    </cfRule>
  </conditionalFormatting>
  <conditionalFormatting sqref="AH44:AM44">
    <cfRule type="expression" dxfId="115" priority="116">
      <formula>INDIRECT(ADDRESS(ROW(),COLUMN()))=TRUNC(INDIRECT(ADDRESS(ROW(),COLUMN())))</formula>
    </cfRule>
  </conditionalFormatting>
  <conditionalFormatting sqref="AN45">
    <cfRule type="expression" dxfId="114" priority="115">
      <formula>INDIRECT(ADDRESS(ROW(),COLUMN()))=TRUNC(INDIRECT(ADDRESS(ROW(),COLUMN())))</formula>
    </cfRule>
  </conditionalFormatting>
  <conditionalFormatting sqref="AN44">
    <cfRule type="expression" dxfId="113" priority="114">
      <formula>INDIRECT(ADDRESS(ROW(),COLUMN()))=TRUNC(INDIRECT(ADDRESS(ROW(),COLUMN())))</formula>
    </cfRule>
  </conditionalFormatting>
  <conditionalFormatting sqref="AO45:AT45">
    <cfRule type="expression" dxfId="112" priority="113">
      <formula>INDIRECT(ADDRESS(ROW(),COLUMN()))=TRUNC(INDIRECT(ADDRESS(ROW(),COLUMN())))</formula>
    </cfRule>
  </conditionalFormatting>
  <conditionalFormatting sqref="AO44:AT44">
    <cfRule type="expression" dxfId="111" priority="112">
      <formula>INDIRECT(ADDRESS(ROW(),COLUMN()))=TRUNC(INDIRECT(ADDRESS(ROW(),COLUMN())))</formula>
    </cfRule>
  </conditionalFormatting>
  <conditionalFormatting sqref="AU45">
    <cfRule type="expression" dxfId="110" priority="111">
      <formula>INDIRECT(ADDRESS(ROW(),COLUMN()))=TRUNC(INDIRECT(ADDRESS(ROW(),COLUMN())))</formula>
    </cfRule>
  </conditionalFormatting>
  <conditionalFormatting sqref="AU44">
    <cfRule type="expression" dxfId="109" priority="110">
      <formula>INDIRECT(ADDRESS(ROW(),COLUMN()))=TRUNC(INDIRECT(ADDRESS(ROW(),COLUMN())))</formula>
    </cfRule>
  </conditionalFormatting>
  <conditionalFormatting sqref="AV45:AW45">
    <cfRule type="expression" dxfId="108" priority="109">
      <formula>INDIRECT(ADDRESS(ROW(),COLUMN()))=TRUNC(INDIRECT(ADDRESS(ROW(),COLUMN())))</formula>
    </cfRule>
  </conditionalFormatting>
  <conditionalFormatting sqref="AV44:AW44">
    <cfRule type="expression" dxfId="107" priority="108">
      <formula>INDIRECT(ADDRESS(ROW(),COLUMN()))=TRUNC(INDIRECT(ADDRESS(ROW(),COLUMN())))</formula>
    </cfRule>
  </conditionalFormatting>
  <conditionalFormatting sqref="AX44:BA45">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Z48">
    <cfRule type="expression" dxfId="101" priority="102">
      <formula>INDIRECT(ADDRESS(ROW(),COLUMN()))=TRUNC(INDIRECT(ADDRESS(ROW(),COLUMN())))</formula>
    </cfRule>
  </conditionalFormatting>
  <conditionalFormatting sqref="Z47">
    <cfRule type="expression" dxfId="100" priority="101">
      <formula>INDIRECT(ADDRESS(ROW(),COLUMN()))=TRUNC(INDIRECT(ADDRESS(ROW(),COLUMN())))</formula>
    </cfRule>
  </conditionalFormatting>
  <conditionalFormatting sqref="AA48:AF48">
    <cfRule type="expression" dxfId="99" priority="100">
      <formula>INDIRECT(ADDRESS(ROW(),COLUMN()))=TRUNC(INDIRECT(ADDRESS(ROW(),COLUMN())))</formula>
    </cfRule>
  </conditionalFormatting>
  <conditionalFormatting sqref="AA47:AF47">
    <cfRule type="expression" dxfId="98" priority="99">
      <formula>INDIRECT(ADDRESS(ROW(),COLUMN()))=TRUNC(INDIRECT(ADDRESS(ROW(),COLUMN())))</formula>
    </cfRule>
  </conditionalFormatting>
  <conditionalFormatting sqref="AG48">
    <cfRule type="expression" dxfId="97" priority="98">
      <formula>INDIRECT(ADDRESS(ROW(),COLUMN()))=TRUNC(INDIRECT(ADDRESS(ROW(),COLUMN())))</formula>
    </cfRule>
  </conditionalFormatting>
  <conditionalFormatting sqref="AG47">
    <cfRule type="expression" dxfId="96" priority="97">
      <formula>INDIRECT(ADDRESS(ROW(),COLUMN()))=TRUNC(INDIRECT(ADDRESS(ROW(),COLUMN())))</formula>
    </cfRule>
  </conditionalFormatting>
  <conditionalFormatting sqref="AH48:AM48">
    <cfRule type="expression" dxfId="95" priority="96">
      <formula>INDIRECT(ADDRESS(ROW(),COLUMN()))=TRUNC(INDIRECT(ADDRESS(ROW(),COLUMN())))</formula>
    </cfRule>
  </conditionalFormatting>
  <conditionalFormatting sqref="AH47:AM47">
    <cfRule type="expression" dxfId="94" priority="95">
      <formula>INDIRECT(ADDRESS(ROW(),COLUMN()))=TRUNC(INDIRECT(ADDRESS(ROW(),COLUMN())))</formula>
    </cfRule>
  </conditionalFormatting>
  <conditionalFormatting sqref="AN48">
    <cfRule type="expression" dxfId="93" priority="94">
      <formula>INDIRECT(ADDRESS(ROW(),COLUMN()))=TRUNC(INDIRECT(ADDRESS(ROW(),COLUMN())))</formula>
    </cfRule>
  </conditionalFormatting>
  <conditionalFormatting sqref="AN47">
    <cfRule type="expression" dxfId="92" priority="93">
      <formula>INDIRECT(ADDRESS(ROW(),COLUMN()))=TRUNC(INDIRECT(ADDRESS(ROW(),COLUMN())))</formula>
    </cfRule>
  </conditionalFormatting>
  <conditionalFormatting sqref="AO48:AT48">
    <cfRule type="expression" dxfId="91" priority="92">
      <formula>INDIRECT(ADDRESS(ROW(),COLUMN()))=TRUNC(INDIRECT(ADDRESS(ROW(),COLUMN())))</formula>
    </cfRule>
  </conditionalFormatting>
  <conditionalFormatting sqref="AO47:AT47">
    <cfRule type="expression" dxfId="90" priority="91">
      <formula>INDIRECT(ADDRESS(ROW(),COLUMN()))=TRUNC(INDIRECT(ADDRESS(ROW(),COLUMN())))</formula>
    </cfRule>
  </conditionalFormatting>
  <conditionalFormatting sqref="AU48">
    <cfRule type="expression" dxfId="89" priority="90">
      <formula>INDIRECT(ADDRESS(ROW(),COLUMN()))=TRUNC(INDIRECT(ADDRESS(ROW(),COLUMN())))</formula>
    </cfRule>
  </conditionalFormatting>
  <conditionalFormatting sqref="AU47">
    <cfRule type="expression" dxfId="88" priority="89">
      <formula>INDIRECT(ADDRESS(ROW(),COLUMN()))=TRUNC(INDIRECT(ADDRESS(ROW(),COLUMN())))</formula>
    </cfRule>
  </conditionalFormatting>
  <conditionalFormatting sqref="AV48:AW48">
    <cfRule type="expression" dxfId="87" priority="88">
      <formula>INDIRECT(ADDRESS(ROW(),COLUMN()))=TRUNC(INDIRECT(ADDRESS(ROW(),COLUMN())))</formula>
    </cfRule>
  </conditionalFormatting>
  <conditionalFormatting sqref="AV47:AW47">
    <cfRule type="expression" dxfId="86" priority="87">
      <formula>INDIRECT(ADDRESS(ROW(),COLUMN()))=TRUNC(INDIRECT(ADDRESS(ROW(),COLUMN())))</formula>
    </cfRule>
  </conditionalFormatting>
  <conditionalFormatting sqref="AX47:BA48">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Z51">
    <cfRule type="expression" dxfId="80" priority="81">
      <formula>INDIRECT(ADDRESS(ROW(),COLUMN()))=TRUNC(INDIRECT(ADDRESS(ROW(),COLUMN())))</formula>
    </cfRule>
  </conditionalFormatting>
  <conditionalFormatting sqref="Z50">
    <cfRule type="expression" dxfId="79" priority="80">
      <formula>INDIRECT(ADDRESS(ROW(),COLUMN()))=TRUNC(INDIRECT(ADDRESS(ROW(),COLUMN())))</formula>
    </cfRule>
  </conditionalFormatting>
  <conditionalFormatting sqref="AA51:AF51">
    <cfRule type="expression" dxfId="78" priority="79">
      <formula>INDIRECT(ADDRESS(ROW(),COLUMN()))=TRUNC(INDIRECT(ADDRESS(ROW(),COLUMN())))</formula>
    </cfRule>
  </conditionalFormatting>
  <conditionalFormatting sqref="AA50:AF50">
    <cfRule type="expression" dxfId="77" priority="78">
      <formula>INDIRECT(ADDRESS(ROW(),COLUMN()))=TRUNC(INDIRECT(ADDRESS(ROW(),COLUMN())))</formula>
    </cfRule>
  </conditionalFormatting>
  <conditionalFormatting sqref="AG51">
    <cfRule type="expression" dxfId="76" priority="77">
      <formula>INDIRECT(ADDRESS(ROW(),COLUMN()))=TRUNC(INDIRECT(ADDRESS(ROW(),COLUMN())))</formula>
    </cfRule>
  </conditionalFormatting>
  <conditionalFormatting sqref="AG50">
    <cfRule type="expression" dxfId="75" priority="76">
      <formula>INDIRECT(ADDRESS(ROW(),COLUMN()))=TRUNC(INDIRECT(ADDRESS(ROW(),COLUMN())))</formula>
    </cfRule>
  </conditionalFormatting>
  <conditionalFormatting sqref="AH51:AM51">
    <cfRule type="expression" dxfId="74" priority="75">
      <formula>INDIRECT(ADDRESS(ROW(),COLUMN()))=TRUNC(INDIRECT(ADDRESS(ROW(),COLUMN())))</formula>
    </cfRule>
  </conditionalFormatting>
  <conditionalFormatting sqref="AH50:AM50">
    <cfRule type="expression" dxfId="73" priority="74">
      <formula>INDIRECT(ADDRESS(ROW(),COLUMN()))=TRUNC(INDIRECT(ADDRESS(ROW(),COLUMN())))</formula>
    </cfRule>
  </conditionalFormatting>
  <conditionalFormatting sqref="AN51">
    <cfRule type="expression" dxfId="72" priority="73">
      <formula>INDIRECT(ADDRESS(ROW(),COLUMN()))=TRUNC(INDIRECT(ADDRESS(ROW(),COLUMN())))</formula>
    </cfRule>
  </conditionalFormatting>
  <conditionalFormatting sqref="AN50">
    <cfRule type="expression" dxfId="71" priority="72">
      <formula>INDIRECT(ADDRESS(ROW(),COLUMN()))=TRUNC(INDIRECT(ADDRESS(ROW(),COLUMN())))</formula>
    </cfRule>
  </conditionalFormatting>
  <conditionalFormatting sqref="AO51:AT51">
    <cfRule type="expression" dxfId="70" priority="71">
      <formula>INDIRECT(ADDRESS(ROW(),COLUMN()))=TRUNC(INDIRECT(ADDRESS(ROW(),COLUMN())))</formula>
    </cfRule>
  </conditionalFormatting>
  <conditionalFormatting sqref="AO50:AT50">
    <cfRule type="expression" dxfId="69" priority="70">
      <formula>INDIRECT(ADDRESS(ROW(),COLUMN()))=TRUNC(INDIRECT(ADDRESS(ROW(),COLUMN())))</formula>
    </cfRule>
  </conditionalFormatting>
  <conditionalFormatting sqref="AU51">
    <cfRule type="expression" dxfId="68" priority="69">
      <formula>INDIRECT(ADDRESS(ROW(),COLUMN()))=TRUNC(INDIRECT(ADDRESS(ROW(),COLUMN())))</formula>
    </cfRule>
  </conditionalFormatting>
  <conditionalFormatting sqref="AU50">
    <cfRule type="expression" dxfId="67" priority="68">
      <formula>INDIRECT(ADDRESS(ROW(),COLUMN()))=TRUNC(INDIRECT(ADDRESS(ROW(),COLUMN())))</formula>
    </cfRule>
  </conditionalFormatting>
  <conditionalFormatting sqref="AV51:AW51">
    <cfRule type="expression" dxfId="66" priority="67">
      <formula>INDIRECT(ADDRESS(ROW(),COLUMN()))=TRUNC(INDIRECT(ADDRESS(ROW(),COLUMN())))</formula>
    </cfRule>
  </conditionalFormatting>
  <conditionalFormatting sqref="AV50:AW50">
    <cfRule type="expression" dxfId="65" priority="66">
      <formula>INDIRECT(ADDRESS(ROW(),COLUMN()))=TRUNC(INDIRECT(ADDRESS(ROW(),COLUMN())))</formula>
    </cfRule>
  </conditionalFormatting>
  <conditionalFormatting sqref="AX50:BA51">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Z54">
    <cfRule type="expression" dxfId="59" priority="60">
      <formula>INDIRECT(ADDRESS(ROW(),COLUMN()))=TRUNC(INDIRECT(ADDRESS(ROW(),COLUMN())))</formula>
    </cfRule>
  </conditionalFormatting>
  <conditionalFormatting sqref="Z53">
    <cfRule type="expression" dxfId="58" priority="59">
      <formula>INDIRECT(ADDRESS(ROW(),COLUMN()))=TRUNC(INDIRECT(ADDRESS(ROW(),COLUMN())))</formula>
    </cfRule>
  </conditionalFormatting>
  <conditionalFormatting sqref="AA54:AF54">
    <cfRule type="expression" dxfId="57" priority="58">
      <formula>INDIRECT(ADDRESS(ROW(),COLUMN()))=TRUNC(INDIRECT(ADDRESS(ROW(),COLUMN())))</formula>
    </cfRule>
  </conditionalFormatting>
  <conditionalFormatting sqref="AA53:AF53">
    <cfRule type="expression" dxfId="56" priority="57">
      <formula>INDIRECT(ADDRESS(ROW(),COLUMN()))=TRUNC(INDIRECT(ADDRESS(ROW(),COLUMN())))</formula>
    </cfRule>
  </conditionalFormatting>
  <conditionalFormatting sqref="AG54">
    <cfRule type="expression" dxfId="55" priority="56">
      <formula>INDIRECT(ADDRESS(ROW(),COLUMN()))=TRUNC(INDIRECT(ADDRESS(ROW(),COLUMN())))</formula>
    </cfRule>
  </conditionalFormatting>
  <conditionalFormatting sqref="AG53">
    <cfRule type="expression" dxfId="54" priority="55">
      <formula>INDIRECT(ADDRESS(ROW(),COLUMN()))=TRUNC(INDIRECT(ADDRESS(ROW(),COLUMN())))</formula>
    </cfRule>
  </conditionalFormatting>
  <conditionalFormatting sqref="AH54:AM54">
    <cfRule type="expression" dxfId="53" priority="54">
      <formula>INDIRECT(ADDRESS(ROW(),COLUMN()))=TRUNC(INDIRECT(ADDRESS(ROW(),COLUMN())))</formula>
    </cfRule>
  </conditionalFormatting>
  <conditionalFormatting sqref="AH53:AM53">
    <cfRule type="expression" dxfId="52" priority="53">
      <formula>INDIRECT(ADDRESS(ROW(),COLUMN()))=TRUNC(INDIRECT(ADDRESS(ROW(),COLUMN())))</formula>
    </cfRule>
  </conditionalFormatting>
  <conditionalFormatting sqref="AN54">
    <cfRule type="expression" dxfId="51" priority="52">
      <formula>INDIRECT(ADDRESS(ROW(),COLUMN()))=TRUNC(INDIRECT(ADDRESS(ROW(),COLUMN())))</formula>
    </cfRule>
  </conditionalFormatting>
  <conditionalFormatting sqref="AN53">
    <cfRule type="expression" dxfId="50" priority="51">
      <formula>INDIRECT(ADDRESS(ROW(),COLUMN()))=TRUNC(INDIRECT(ADDRESS(ROW(),COLUMN())))</formula>
    </cfRule>
  </conditionalFormatting>
  <conditionalFormatting sqref="AO54:AT54">
    <cfRule type="expression" dxfId="49" priority="50">
      <formula>INDIRECT(ADDRESS(ROW(),COLUMN()))=TRUNC(INDIRECT(ADDRESS(ROW(),COLUMN())))</formula>
    </cfRule>
  </conditionalFormatting>
  <conditionalFormatting sqref="AO53:AT53">
    <cfRule type="expression" dxfId="48" priority="49">
      <formula>INDIRECT(ADDRESS(ROW(),COLUMN()))=TRUNC(INDIRECT(ADDRESS(ROW(),COLUMN())))</formula>
    </cfRule>
  </conditionalFormatting>
  <conditionalFormatting sqref="AU54">
    <cfRule type="expression" dxfId="47" priority="48">
      <formula>INDIRECT(ADDRESS(ROW(),COLUMN()))=TRUNC(INDIRECT(ADDRESS(ROW(),COLUMN())))</formula>
    </cfRule>
  </conditionalFormatting>
  <conditionalFormatting sqref="AU53">
    <cfRule type="expression" dxfId="46" priority="47">
      <formula>INDIRECT(ADDRESS(ROW(),COLUMN()))=TRUNC(INDIRECT(ADDRESS(ROW(),COLUMN())))</formula>
    </cfRule>
  </conditionalFormatting>
  <conditionalFormatting sqref="AV54:AW54">
    <cfRule type="expression" dxfId="45" priority="46">
      <formula>INDIRECT(ADDRESS(ROW(),COLUMN()))=TRUNC(INDIRECT(ADDRESS(ROW(),COLUMN())))</formula>
    </cfRule>
  </conditionalFormatting>
  <conditionalFormatting sqref="AV53:AW53">
    <cfRule type="expression" dxfId="44" priority="45">
      <formula>INDIRECT(ADDRESS(ROW(),COLUMN()))=TRUNC(INDIRECT(ADDRESS(ROW(),COLUMN())))</formula>
    </cfRule>
  </conditionalFormatting>
  <conditionalFormatting sqref="AX53:BA54">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Z57">
    <cfRule type="expression" dxfId="38" priority="39">
      <formula>INDIRECT(ADDRESS(ROW(),COLUMN()))=TRUNC(INDIRECT(ADDRESS(ROW(),COLUMN())))</formula>
    </cfRule>
  </conditionalFormatting>
  <conditionalFormatting sqref="Z56">
    <cfRule type="expression" dxfId="37" priority="38">
      <formula>INDIRECT(ADDRESS(ROW(),COLUMN()))=TRUNC(INDIRECT(ADDRESS(ROW(),COLUMN())))</formula>
    </cfRule>
  </conditionalFormatting>
  <conditionalFormatting sqref="AA57:AF57">
    <cfRule type="expression" dxfId="36" priority="37">
      <formula>INDIRECT(ADDRESS(ROW(),COLUMN()))=TRUNC(INDIRECT(ADDRESS(ROW(),COLUMN())))</formula>
    </cfRule>
  </conditionalFormatting>
  <conditionalFormatting sqref="AA56:AF56">
    <cfRule type="expression" dxfId="35" priority="36">
      <formula>INDIRECT(ADDRESS(ROW(),COLUMN()))=TRUNC(INDIRECT(ADDRESS(ROW(),COLUMN())))</formula>
    </cfRule>
  </conditionalFormatting>
  <conditionalFormatting sqref="AG57">
    <cfRule type="expression" dxfId="34" priority="35">
      <formula>INDIRECT(ADDRESS(ROW(),COLUMN()))=TRUNC(INDIRECT(ADDRESS(ROW(),COLUMN())))</formula>
    </cfRule>
  </conditionalFormatting>
  <conditionalFormatting sqref="AG56">
    <cfRule type="expression" dxfId="33" priority="34">
      <formula>INDIRECT(ADDRESS(ROW(),COLUMN()))=TRUNC(INDIRECT(ADDRESS(ROW(),COLUMN())))</formula>
    </cfRule>
  </conditionalFormatting>
  <conditionalFormatting sqref="AH57:AM57">
    <cfRule type="expression" dxfId="32" priority="33">
      <formula>INDIRECT(ADDRESS(ROW(),COLUMN()))=TRUNC(INDIRECT(ADDRESS(ROW(),COLUMN())))</formula>
    </cfRule>
  </conditionalFormatting>
  <conditionalFormatting sqref="AH56:AM56">
    <cfRule type="expression" dxfId="31" priority="32">
      <formula>INDIRECT(ADDRESS(ROW(),COLUMN()))=TRUNC(INDIRECT(ADDRESS(ROW(),COLUMN())))</formula>
    </cfRule>
  </conditionalFormatting>
  <conditionalFormatting sqref="AN57">
    <cfRule type="expression" dxfId="30" priority="31">
      <formula>INDIRECT(ADDRESS(ROW(),COLUMN()))=TRUNC(INDIRECT(ADDRESS(ROW(),COLUMN())))</formula>
    </cfRule>
  </conditionalFormatting>
  <conditionalFormatting sqref="AN56">
    <cfRule type="expression" dxfId="29" priority="30">
      <formula>INDIRECT(ADDRESS(ROW(),COLUMN()))=TRUNC(INDIRECT(ADDRESS(ROW(),COLUMN())))</formula>
    </cfRule>
  </conditionalFormatting>
  <conditionalFormatting sqref="AO57:AT57">
    <cfRule type="expression" dxfId="28" priority="29">
      <formula>INDIRECT(ADDRESS(ROW(),COLUMN()))=TRUNC(INDIRECT(ADDRESS(ROW(),COLUMN())))</formula>
    </cfRule>
  </conditionalFormatting>
  <conditionalFormatting sqref="AO56:AT56">
    <cfRule type="expression" dxfId="27" priority="28">
      <formula>INDIRECT(ADDRESS(ROW(),COLUMN()))=TRUNC(INDIRECT(ADDRESS(ROW(),COLUMN())))</formula>
    </cfRule>
  </conditionalFormatting>
  <conditionalFormatting sqref="AU57">
    <cfRule type="expression" dxfId="26" priority="27">
      <formula>INDIRECT(ADDRESS(ROW(),COLUMN()))=TRUNC(INDIRECT(ADDRESS(ROW(),COLUMN())))</formula>
    </cfRule>
  </conditionalFormatting>
  <conditionalFormatting sqref="AU56">
    <cfRule type="expression" dxfId="25" priority="26">
      <formula>INDIRECT(ADDRESS(ROW(),COLUMN()))=TRUNC(INDIRECT(ADDRESS(ROW(),COLUMN())))</formula>
    </cfRule>
  </conditionalFormatting>
  <conditionalFormatting sqref="AV57:AW57">
    <cfRule type="expression" dxfId="24" priority="25">
      <formula>INDIRECT(ADDRESS(ROW(),COLUMN()))=TRUNC(INDIRECT(ADDRESS(ROW(),COLUMN())))</formula>
    </cfRule>
  </conditionalFormatting>
  <conditionalFormatting sqref="AV56:AW56">
    <cfRule type="expression" dxfId="23" priority="24">
      <formula>INDIRECT(ADDRESS(ROW(),COLUMN()))=TRUNC(INDIRECT(ADDRESS(ROW(),COLUMN())))</formula>
    </cfRule>
  </conditionalFormatting>
  <conditionalFormatting sqref="AX56:BA57">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Z60">
    <cfRule type="expression" dxfId="17" priority="18">
      <formula>INDIRECT(ADDRESS(ROW(),COLUMN()))=TRUNC(INDIRECT(ADDRESS(ROW(),COLUMN())))</formula>
    </cfRule>
  </conditionalFormatting>
  <conditionalFormatting sqref="Z59">
    <cfRule type="expression" dxfId="16" priority="17">
      <formula>INDIRECT(ADDRESS(ROW(),COLUMN()))=TRUNC(INDIRECT(ADDRESS(ROW(),COLUMN())))</formula>
    </cfRule>
  </conditionalFormatting>
  <conditionalFormatting sqref="AA60:AF60">
    <cfRule type="expression" dxfId="15" priority="16">
      <formula>INDIRECT(ADDRESS(ROW(),COLUMN()))=TRUNC(INDIRECT(ADDRESS(ROW(),COLUMN())))</formula>
    </cfRule>
  </conditionalFormatting>
  <conditionalFormatting sqref="AA59:AF59">
    <cfRule type="expression" dxfId="14" priority="15">
      <formula>INDIRECT(ADDRESS(ROW(),COLUMN()))=TRUNC(INDIRECT(ADDRESS(ROW(),COLUMN())))</formula>
    </cfRule>
  </conditionalFormatting>
  <conditionalFormatting sqref="AG60">
    <cfRule type="expression" dxfId="13" priority="14">
      <formula>INDIRECT(ADDRESS(ROW(),COLUMN()))=TRUNC(INDIRECT(ADDRESS(ROW(),COLUMN())))</formula>
    </cfRule>
  </conditionalFormatting>
  <conditionalFormatting sqref="AG59">
    <cfRule type="expression" dxfId="12" priority="13">
      <formula>INDIRECT(ADDRESS(ROW(),COLUMN()))=TRUNC(INDIRECT(ADDRESS(ROW(),COLUMN())))</formula>
    </cfRule>
  </conditionalFormatting>
  <conditionalFormatting sqref="AH60:AM60">
    <cfRule type="expression" dxfId="11" priority="12">
      <formula>INDIRECT(ADDRESS(ROW(),COLUMN()))=TRUNC(INDIRECT(ADDRESS(ROW(),COLUMN())))</formula>
    </cfRule>
  </conditionalFormatting>
  <conditionalFormatting sqref="AH59:AM59">
    <cfRule type="expression" dxfId="10" priority="11">
      <formula>INDIRECT(ADDRESS(ROW(),COLUMN()))=TRUNC(INDIRECT(ADDRESS(ROW(),COLUMN())))</formula>
    </cfRule>
  </conditionalFormatting>
  <conditionalFormatting sqref="AN60">
    <cfRule type="expression" dxfId="9" priority="10">
      <formula>INDIRECT(ADDRESS(ROW(),COLUMN()))=TRUNC(INDIRECT(ADDRESS(ROW(),COLUMN())))</formula>
    </cfRule>
  </conditionalFormatting>
  <conditionalFormatting sqref="AN59">
    <cfRule type="expression" dxfId="8" priority="9">
      <formula>INDIRECT(ADDRESS(ROW(),COLUMN()))=TRUNC(INDIRECT(ADDRESS(ROW(),COLUMN())))</formula>
    </cfRule>
  </conditionalFormatting>
  <conditionalFormatting sqref="AO60:AT60">
    <cfRule type="expression" dxfId="7" priority="8">
      <formula>INDIRECT(ADDRESS(ROW(),COLUMN()))=TRUNC(INDIRECT(ADDRESS(ROW(),COLUMN())))</formula>
    </cfRule>
  </conditionalFormatting>
  <conditionalFormatting sqref="AO59:AT59">
    <cfRule type="expression" dxfId="6" priority="7">
      <formula>INDIRECT(ADDRESS(ROW(),COLUMN()))=TRUNC(INDIRECT(ADDRESS(ROW(),COLUMN())))</formula>
    </cfRule>
  </conditionalFormatting>
  <conditionalFormatting sqref="AU60">
    <cfRule type="expression" dxfId="5" priority="6">
      <formula>INDIRECT(ADDRESS(ROW(),COLUMN()))=TRUNC(INDIRECT(ADDRESS(ROW(),COLUMN())))</formula>
    </cfRule>
  </conditionalFormatting>
  <conditionalFormatting sqref="AU59">
    <cfRule type="expression" dxfId="4" priority="5">
      <formula>INDIRECT(ADDRESS(ROW(),COLUMN()))=TRUNC(INDIRECT(ADDRESS(ROW(),COLUMN())))</formula>
    </cfRule>
  </conditionalFormatting>
  <conditionalFormatting sqref="AV60:AW60">
    <cfRule type="expression" dxfId="3" priority="4">
      <formula>INDIRECT(ADDRESS(ROW(),COLUMN()))=TRUNC(INDIRECT(ADDRESS(ROW(),COLUMN())))</formula>
    </cfRule>
  </conditionalFormatting>
  <conditionalFormatting sqref="AV59:AW59">
    <cfRule type="expression" dxfId="2" priority="3">
      <formula>INDIRECT(ADDRESS(ROW(),COLUMN()))=TRUNC(INDIRECT(ADDRESS(ROW(),COLUMN())))</formula>
    </cfRule>
  </conditionalFormatting>
  <conditionalFormatting sqref="AX59:BA60">
    <cfRule type="expression" dxfId="1" priority="2">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decimal" allowBlank="1" showInputMessage="1" showErrorMessage="1" error="入力可能範囲　32～40" sqref="AX6" xr:uid="{4720D989-501C-4DE3-8F68-C5D912E5F9DB}">
      <formula1>32</formula1>
      <formula2>40</formula2>
    </dataValidation>
    <dataValidation type="list" allowBlank="1" showInputMessage="1" sqref="G22:G60" xr:uid="{4913CEF2-487E-4420-A8E3-0023440FE4E5}">
      <formula1>"A, B, C, D"</formula1>
    </dataValidation>
    <dataValidation type="list" allowBlank="1" showInputMessage="1" sqref="S22:AW22 S25:AW25 S28:AW28 S31:AW31 S34:AW34 S37:AW37 S40:AW40 S43:AW43 S46:AW46 S49:AW49 S52:AW52 S55:AW55 S58:AW58" xr:uid="{8AD9BFEA-D6D0-4BBB-86F0-DC07F0D0E5FA}">
      <formula1>【記載例】シフト記号</formula1>
    </dataValidation>
    <dataValidation type="list" allowBlank="1" showInputMessage="1" sqref="C22:E60" xr:uid="{F2DD5ADE-AFDC-4CCA-80B3-B71AAB6EA9F1}">
      <formula1>職種</formula1>
    </dataValidation>
    <dataValidation type="list" allowBlank="1" showInputMessage="1" showErrorMessage="1" sqref="BB4:BE4" xr:uid="{2BD1793B-B36F-463D-AFBF-483BF54A7440}">
      <formula1>"予定,実績,予定・実績"</formula1>
    </dataValidation>
    <dataValidation type="list" errorStyle="warning" allowBlank="1" showInputMessage="1" error="リストにない場合のみ、入力してください。" sqref="H22:K60" xr:uid="{6AE2FA5F-40DB-42DA-92FF-FAAC434F89A8}">
      <formula1>INDIRECT(C22)</formula1>
    </dataValidation>
    <dataValidation type="list" allowBlank="1" showInputMessage="1" showErrorMessage="1" sqref="BB3:BE3" xr:uid="{61276DC3-A86A-4E98-9E10-C92BC760E16E}">
      <formula1>"４週,暦月"</formula1>
    </dataValidation>
    <dataValidation type="list" allowBlank="1" showInputMessage="1" showErrorMessage="1" sqref="AC3" xr:uid="{80CF7F82-F5CD-4869-9BCE-529A509F494B}">
      <formula1>#REF!</formula1>
    </dataValidation>
  </dataValidations>
  <printOptions horizontalCentered="1"/>
  <pageMargins left="0.15748031496062992" right="0.15748031496062992" top="0.31496062992125984" bottom="0.35433070866141736" header="0.31496062992125984" footer="0.31496062992125984"/>
  <pageSetup paperSize="9" scale="45" fitToHeight="0" orientation="landscape"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D1141133-7FCA-474F-886E-973D09A63AAA}">
          <x14:formula1>
            <xm:f>プルダウン・リスト!$C$5:$C$9</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E9CC4-38D3-4BDA-8E40-2B97143FEDC4}">
  <dimension ref="B1:W42"/>
  <sheetViews>
    <sheetView view="pageBreakPreview" zoomScale="70" zoomScaleNormal="75" zoomScaleSheetLayoutView="70" workbookViewId="0">
      <selection activeCell="B1" sqref="B1"/>
    </sheetView>
  </sheetViews>
  <sheetFormatPr defaultColWidth="9" defaultRowHeight="19" x14ac:dyDescent="0.2"/>
  <cols>
    <col min="1" max="1" width="1.6328125" style="355" customWidth="1"/>
    <col min="2" max="2" width="5.6328125" style="354" customWidth="1"/>
    <col min="3" max="3" width="10.6328125" style="354" customWidth="1"/>
    <col min="4" max="4" width="3.36328125" style="354" bestFit="1" customWidth="1"/>
    <col min="5" max="5" width="15.6328125" style="355" customWidth="1"/>
    <col min="6" max="6" width="3.36328125" style="355" bestFit="1" customWidth="1"/>
    <col min="7" max="7" width="15.6328125" style="355" customWidth="1"/>
    <col min="8" max="8" width="3.36328125" style="355" bestFit="1" customWidth="1"/>
    <col min="9" max="9" width="15.6328125" style="354" customWidth="1"/>
    <col min="10" max="10" width="3.36328125" style="355" bestFit="1" customWidth="1"/>
    <col min="11" max="11" width="15.6328125" style="355" customWidth="1"/>
    <col min="12" max="12" width="3.36328125" style="355" customWidth="1"/>
    <col min="13" max="13" width="15.6328125" style="355" customWidth="1"/>
    <col min="14" max="14" width="3.36328125" style="355" customWidth="1"/>
    <col min="15" max="15" width="15.6328125" style="355" customWidth="1"/>
    <col min="16" max="16" width="3.36328125" style="355" customWidth="1"/>
    <col min="17" max="17" width="15.6328125" style="355" customWidth="1"/>
    <col min="18" max="18" width="3.36328125" style="355" customWidth="1"/>
    <col min="19" max="19" width="15.6328125" style="355" customWidth="1"/>
    <col min="20" max="20" width="3.36328125" style="355" customWidth="1"/>
    <col min="21" max="21" width="15.6328125" style="355" customWidth="1"/>
    <col min="22" max="22" width="3.36328125" style="355" customWidth="1"/>
    <col min="23" max="23" width="50.6328125" style="355" customWidth="1"/>
    <col min="24" max="16384" width="9" style="355"/>
  </cols>
  <sheetData>
    <row r="1" spans="2:23" x14ac:dyDescent="0.2">
      <c r="B1" s="353" t="s">
        <v>74</v>
      </c>
    </row>
    <row r="2" spans="2:23" x14ac:dyDescent="0.2">
      <c r="B2" s="356" t="s">
        <v>75</v>
      </c>
      <c r="E2" s="357"/>
      <c r="I2" s="358"/>
    </row>
    <row r="3" spans="2:23" x14ac:dyDescent="0.2">
      <c r="B3" s="358" t="s">
        <v>76</v>
      </c>
      <c r="E3" s="357" t="s">
        <v>77</v>
      </c>
      <c r="I3" s="358"/>
    </row>
    <row r="4" spans="2:23" x14ac:dyDescent="0.2">
      <c r="B4" s="356"/>
      <c r="E4" s="1046" t="s">
        <v>78</v>
      </c>
      <c r="F4" s="1046"/>
      <c r="G4" s="1046"/>
      <c r="H4" s="1046"/>
      <c r="I4" s="1046"/>
      <c r="J4" s="1046"/>
      <c r="K4" s="1046"/>
      <c r="M4" s="1046" t="s">
        <v>79</v>
      </c>
      <c r="N4" s="1046"/>
      <c r="O4" s="1046"/>
      <c r="Q4" s="1046" t="s">
        <v>80</v>
      </c>
      <c r="R4" s="1046"/>
      <c r="S4" s="1046"/>
      <c r="T4" s="1046"/>
      <c r="U4" s="1046"/>
      <c r="W4" s="1046" t="s">
        <v>81</v>
      </c>
    </row>
    <row r="5" spans="2:23" x14ac:dyDescent="0.2">
      <c r="B5" s="354" t="s">
        <v>49</v>
      </c>
      <c r="C5" s="354" t="s">
        <v>82</v>
      </c>
      <c r="E5" s="354" t="s">
        <v>83</v>
      </c>
      <c r="F5" s="354"/>
      <c r="G5" s="354" t="s">
        <v>84</v>
      </c>
      <c r="I5" s="354" t="s">
        <v>85</v>
      </c>
      <c r="K5" s="354" t="s">
        <v>78</v>
      </c>
      <c r="M5" s="354" t="s">
        <v>86</v>
      </c>
      <c r="O5" s="354" t="s">
        <v>87</v>
      </c>
      <c r="Q5" s="354" t="s">
        <v>86</v>
      </c>
      <c r="S5" s="354" t="s">
        <v>87</v>
      </c>
      <c r="U5" s="354" t="s">
        <v>78</v>
      </c>
      <c r="W5" s="1046"/>
    </row>
    <row r="6" spans="2:23" x14ac:dyDescent="0.2">
      <c r="B6" s="354">
        <v>1</v>
      </c>
      <c r="C6" s="359" t="s">
        <v>88</v>
      </c>
      <c r="D6" s="354" t="s">
        <v>89</v>
      </c>
      <c r="E6" s="360">
        <v>0.375</v>
      </c>
      <c r="F6" s="354" t="s">
        <v>46</v>
      </c>
      <c r="G6" s="360">
        <v>0.75</v>
      </c>
      <c r="H6" s="355" t="s">
        <v>90</v>
      </c>
      <c r="I6" s="360">
        <v>4.1666666666666664E-2</v>
      </c>
      <c r="J6" s="355" t="s">
        <v>28</v>
      </c>
      <c r="K6" s="361">
        <f t="shared" ref="K6:K8" si="0">(G6-E6-I6)*24</f>
        <v>8</v>
      </c>
      <c r="M6" s="360">
        <v>0.39583333333333331</v>
      </c>
      <c r="N6" s="354" t="s">
        <v>46</v>
      </c>
      <c r="O6" s="360">
        <v>0.6875</v>
      </c>
      <c r="Q6" s="362">
        <f>IF(E6&lt;M6,M6,E6)</f>
        <v>0.39583333333333331</v>
      </c>
      <c r="R6" s="354" t="s">
        <v>46</v>
      </c>
      <c r="S6" s="362">
        <f t="shared" ref="S6:S8" si="1">IF(G6&gt;O6,O6,G6)</f>
        <v>0.6875</v>
      </c>
      <c r="U6" s="361">
        <f t="shared" ref="U6:U8" si="2">(S6-Q6)*24</f>
        <v>7</v>
      </c>
      <c r="W6" s="363"/>
    </row>
    <row r="7" spans="2:23" x14ac:dyDescent="0.2">
      <c r="B7" s="354">
        <v>2</v>
      </c>
      <c r="C7" s="359" t="s">
        <v>91</v>
      </c>
      <c r="D7" s="354" t="s">
        <v>89</v>
      </c>
      <c r="E7" s="360"/>
      <c r="F7" s="354" t="s">
        <v>46</v>
      </c>
      <c r="G7" s="360"/>
      <c r="H7" s="355" t="s">
        <v>90</v>
      </c>
      <c r="I7" s="360">
        <v>0</v>
      </c>
      <c r="J7" s="355" t="s">
        <v>28</v>
      </c>
      <c r="K7" s="361">
        <f t="shared" si="0"/>
        <v>0</v>
      </c>
      <c r="M7" s="360"/>
      <c r="N7" s="354" t="s">
        <v>46</v>
      </c>
      <c r="O7" s="360"/>
      <c r="Q7" s="362">
        <f t="shared" ref="Q7:Q8" si="3">IF(E7&lt;M7,M7,E7)</f>
        <v>0</v>
      </c>
      <c r="R7" s="354" t="s">
        <v>46</v>
      </c>
      <c r="S7" s="362">
        <f t="shared" si="1"/>
        <v>0</v>
      </c>
      <c r="U7" s="361">
        <f t="shared" si="2"/>
        <v>0</v>
      </c>
      <c r="W7" s="363"/>
    </row>
    <row r="8" spans="2:23" x14ac:dyDescent="0.2">
      <c r="B8" s="354">
        <v>3</v>
      </c>
      <c r="C8" s="359" t="s">
        <v>92</v>
      </c>
      <c r="D8" s="354" t="s">
        <v>89</v>
      </c>
      <c r="E8" s="360"/>
      <c r="F8" s="354" t="s">
        <v>46</v>
      </c>
      <c r="G8" s="360"/>
      <c r="H8" s="355" t="s">
        <v>90</v>
      </c>
      <c r="I8" s="360">
        <v>0</v>
      </c>
      <c r="J8" s="355" t="s">
        <v>28</v>
      </c>
      <c r="K8" s="361">
        <f t="shared" si="0"/>
        <v>0</v>
      </c>
      <c r="M8" s="360"/>
      <c r="N8" s="354" t="s">
        <v>46</v>
      </c>
      <c r="O8" s="360"/>
      <c r="Q8" s="362">
        <f t="shared" si="3"/>
        <v>0</v>
      </c>
      <c r="R8" s="354" t="s">
        <v>46</v>
      </c>
      <c r="S8" s="362">
        <f t="shared" si="1"/>
        <v>0</v>
      </c>
      <c r="U8" s="361">
        <f t="shared" si="2"/>
        <v>0</v>
      </c>
      <c r="W8" s="363"/>
    </row>
    <row r="9" spans="2:23" x14ac:dyDescent="0.2">
      <c r="B9" s="354">
        <v>4</v>
      </c>
      <c r="C9" s="359" t="s">
        <v>93</v>
      </c>
      <c r="D9" s="354" t="s">
        <v>89</v>
      </c>
      <c r="E9" s="360"/>
      <c r="F9" s="354" t="s">
        <v>46</v>
      </c>
      <c r="G9" s="360"/>
      <c r="H9" s="355" t="s">
        <v>90</v>
      </c>
      <c r="I9" s="360">
        <v>0</v>
      </c>
      <c r="J9" s="355" t="s">
        <v>28</v>
      </c>
      <c r="K9" s="361">
        <f>(G9-E9-I9)*24</f>
        <v>0</v>
      </c>
      <c r="M9" s="360"/>
      <c r="N9" s="354" t="s">
        <v>46</v>
      </c>
      <c r="O9" s="360"/>
      <c r="Q9" s="362">
        <f>IF(E9&lt;M9,M9,E9)</f>
        <v>0</v>
      </c>
      <c r="R9" s="354" t="s">
        <v>46</v>
      </c>
      <c r="S9" s="362">
        <f>IF(G9&gt;O9,O9,G9)</f>
        <v>0</v>
      </c>
      <c r="U9" s="361">
        <f>(S9-Q9)*24</f>
        <v>0</v>
      </c>
      <c r="W9" s="363"/>
    </row>
    <row r="10" spans="2:23" x14ac:dyDescent="0.2">
      <c r="B10" s="354">
        <v>5</v>
      </c>
      <c r="C10" s="359" t="s">
        <v>94</v>
      </c>
      <c r="D10" s="354" t="s">
        <v>89</v>
      </c>
      <c r="E10" s="360"/>
      <c r="F10" s="354" t="s">
        <v>46</v>
      </c>
      <c r="G10" s="360"/>
      <c r="H10" s="355" t="s">
        <v>90</v>
      </c>
      <c r="I10" s="360">
        <v>0</v>
      </c>
      <c r="J10" s="355" t="s">
        <v>28</v>
      </c>
      <c r="K10" s="361">
        <f>(G10-E10-I10)*24</f>
        <v>0</v>
      </c>
      <c r="M10" s="360"/>
      <c r="N10" s="354" t="s">
        <v>46</v>
      </c>
      <c r="O10" s="360"/>
      <c r="Q10" s="362">
        <f t="shared" ref="Q10:Q25" si="4">IF(E10&lt;M10,M10,E10)</f>
        <v>0</v>
      </c>
      <c r="R10" s="354" t="s">
        <v>46</v>
      </c>
      <c r="S10" s="362">
        <f t="shared" ref="S10:S25" si="5">IF(G10&gt;O10,O10,G10)</f>
        <v>0</v>
      </c>
      <c r="U10" s="361">
        <f t="shared" ref="U10:U25" si="6">(S10-Q10)*24</f>
        <v>0</v>
      </c>
      <c r="W10" s="363"/>
    </row>
    <row r="11" spans="2:23" x14ac:dyDescent="0.2">
      <c r="B11" s="354">
        <v>6</v>
      </c>
      <c r="C11" s="359" t="s">
        <v>95</v>
      </c>
      <c r="D11" s="354" t="s">
        <v>89</v>
      </c>
      <c r="E11" s="360"/>
      <c r="F11" s="354" t="s">
        <v>46</v>
      </c>
      <c r="G11" s="360"/>
      <c r="H11" s="355" t="s">
        <v>90</v>
      </c>
      <c r="I11" s="360">
        <v>0</v>
      </c>
      <c r="J11" s="355" t="s">
        <v>28</v>
      </c>
      <c r="K11" s="361">
        <f t="shared" ref="K11:K25" si="7">(G11-E11-I11)*24</f>
        <v>0</v>
      </c>
      <c r="M11" s="360"/>
      <c r="N11" s="354" t="s">
        <v>46</v>
      </c>
      <c r="O11" s="360"/>
      <c r="Q11" s="362">
        <f t="shared" si="4"/>
        <v>0</v>
      </c>
      <c r="R11" s="354" t="s">
        <v>46</v>
      </c>
      <c r="S11" s="362">
        <f t="shared" si="5"/>
        <v>0</v>
      </c>
      <c r="U11" s="361">
        <f t="shared" si="6"/>
        <v>0</v>
      </c>
      <c r="W11" s="363"/>
    </row>
    <row r="12" spans="2:23" x14ac:dyDescent="0.2">
      <c r="B12" s="354">
        <v>7</v>
      </c>
      <c r="C12" s="359" t="s">
        <v>96</v>
      </c>
      <c r="D12" s="354" t="s">
        <v>89</v>
      </c>
      <c r="E12" s="360"/>
      <c r="F12" s="354" t="s">
        <v>46</v>
      </c>
      <c r="G12" s="360"/>
      <c r="H12" s="355" t="s">
        <v>90</v>
      </c>
      <c r="I12" s="360">
        <v>0</v>
      </c>
      <c r="J12" s="355" t="s">
        <v>28</v>
      </c>
      <c r="K12" s="361">
        <f t="shared" si="7"/>
        <v>0</v>
      </c>
      <c r="M12" s="360"/>
      <c r="N12" s="354" t="s">
        <v>46</v>
      </c>
      <c r="O12" s="360"/>
      <c r="Q12" s="362">
        <f t="shared" si="4"/>
        <v>0</v>
      </c>
      <c r="R12" s="354" t="s">
        <v>46</v>
      </c>
      <c r="S12" s="362">
        <f t="shared" si="5"/>
        <v>0</v>
      </c>
      <c r="U12" s="361">
        <f t="shared" si="6"/>
        <v>0</v>
      </c>
      <c r="W12" s="363"/>
    </row>
    <row r="13" spans="2:23" x14ac:dyDescent="0.2">
      <c r="B13" s="354">
        <v>8</v>
      </c>
      <c r="C13" s="359" t="s">
        <v>97</v>
      </c>
      <c r="D13" s="354" t="s">
        <v>89</v>
      </c>
      <c r="E13" s="360"/>
      <c r="F13" s="354" t="s">
        <v>46</v>
      </c>
      <c r="G13" s="360"/>
      <c r="H13" s="355" t="s">
        <v>90</v>
      </c>
      <c r="I13" s="360">
        <v>0</v>
      </c>
      <c r="J13" s="355" t="s">
        <v>28</v>
      </c>
      <c r="K13" s="361">
        <f t="shared" si="7"/>
        <v>0</v>
      </c>
      <c r="M13" s="360"/>
      <c r="N13" s="354" t="s">
        <v>46</v>
      </c>
      <c r="O13" s="360"/>
      <c r="Q13" s="362">
        <f t="shared" si="4"/>
        <v>0</v>
      </c>
      <c r="R13" s="354" t="s">
        <v>46</v>
      </c>
      <c r="S13" s="362">
        <f t="shared" si="5"/>
        <v>0</v>
      </c>
      <c r="U13" s="361">
        <f t="shared" si="6"/>
        <v>0</v>
      </c>
      <c r="W13" s="363"/>
    </row>
    <row r="14" spans="2:23" x14ac:dyDescent="0.2">
      <c r="B14" s="354">
        <v>9</v>
      </c>
      <c r="C14" s="359" t="s">
        <v>98</v>
      </c>
      <c r="D14" s="354" t="s">
        <v>89</v>
      </c>
      <c r="E14" s="360"/>
      <c r="F14" s="354" t="s">
        <v>46</v>
      </c>
      <c r="G14" s="360"/>
      <c r="H14" s="355" t="s">
        <v>90</v>
      </c>
      <c r="I14" s="360">
        <v>0</v>
      </c>
      <c r="J14" s="355" t="s">
        <v>28</v>
      </c>
      <c r="K14" s="361">
        <f t="shared" si="7"/>
        <v>0</v>
      </c>
      <c r="M14" s="360"/>
      <c r="N14" s="354" t="s">
        <v>46</v>
      </c>
      <c r="O14" s="360"/>
      <c r="Q14" s="362">
        <f t="shared" si="4"/>
        <v>0</v>
      </c>
      <c r="R14" s="354" t="s">
        <v>46</v>
      </c>
      <c r="S14" s="362">
        <f t="shared" si="5"/>
        <v>0</v>
      </c>
      <c r="U14" s="361">
        <f t="shared" si="6"/>
        <v>0</v>
      </c>
      <c r="W14" s="363"/>
    </row>
    <row r="15" spans="2:23" x14ac:dyDescent="0.2">
      <c r="B15" s="354">
        <v>10</v>
      </c>
      <c r="C15" s="359" t="s">
        <v>99</v>
      </c>
      <c r="D15" s="354" t="s">
        <v>89</v>
      </c>
      <c r="E15" s="360"/>
      <c r="F15" s="354" t="s">
        <v>46</v>
      </c>
      <c r="G15" s="360"/>
      <c r="H15" s="355" t="s">
        <v>90</v>
      </c>
      <c r="I15" s="360">
        <v>0</v>
      </c>
      <c r="J15" s="355" t="s">
        <v>28</v>
      </c>
      <c r="K15" s="361">
        <f t="shared" si="7"/>
        <v>0</v>
      </c>
      <c r="M15" s="360"/>
      <c r="N15" s="354" t="s">
        <v>46</v>
      </c>
      <c r="O15" s="360"/>
      <c r="Q15" s="362">
        <f t="shared" si="4"/>
        <v>0</v>
      </c>
      <c r="R15" s="354" t="s">
        <v>46</v>
      </c>
      <c r="S15" s="362">
        <f>IF(G15&gt;O15,O15,G15)</f>
        <v>0</v>
      </c>
      <c r="U15" s="361">
        <f t="shared" si="6"/>
        <v>0</v>
      </c>
      <c r="W15" s="363"/>
    </row>
    <row r="16" spans="2:23" x14ac:dyDescent="0.2">
      <c r="B16" s="354">
        <v>11</v>
      </c>
      <c r="C16" s="359" t="s">
        <v>100</v>
      </c>
      <c r="D16" s="354" t="s">
        <v>89</v>
      </c>
      <c r="E16" s="360"/>
      <c r="F16" s="354" t="s">
        <v>46</v>
      </c>
      <c r="G16" s="360"/>
      <c r="H16" s="355" t="s">
        <v>90</v>
      </c>
      <c r="I16" s="360">
        <v>0</v>
      </c>
      <c r="J16" s="355" t="s">
        <v>28</v>
      </c>
      <c r="K16" s="361">
        <f t="shared" si="7"/>
        <v>0</v>
      </c>
      <c r="M16" s="360"/>
      <c r="N16" s="354" t="s">
        <v>46</v>
      </c>
      <c r="O16" s="360"/>
      <c r="Q16" s="362">
        <f t="shared" si="4"/>
        <v>0</v>
      </c>
      <c r="R16" s="354" t="s">
        <v>46</v>
      </c>
      <c r="S16" s="362">
        <f t="shared" si="5"/>
        <v>0</v>
      </c>
      <c r="U16" s="361">
        <f t="shared" si="6"/>
        <v>0</v>
      </c>
      <c r="W16" s="363"/>
    </row>
    <row r="17" spans="2:23" x14ac:dyDescent="0.2">
      <c r="B17" s="354">
        <v>12</v>
      </c>
      <c r="C17" s="359" t="s">
        <v>101</v>
      </c>
      <c r="D17" s="354" t="s">
        <v>89</v>
      </c>
      <c r="E17" s="360"/>
      <c r="F17" s="354" t="s">
        <v>46</v>
      </c>
      <c r="G17" s="360"/>
      <c r="H17" s="355" t="s">
        <v>90</v>
      </c>
      <c r="I17" s="360">
        <v>0</v>
      </c>
      <c r="J17" s="355" t="s">
        <v>28</v>
      </c>
      <c r="K17" s="361">
        <f t="shared" si="7"/>
        <v>0</v>
      </c>
      <c r="M17" s="360"/>
      <c r="N17" s="354" t="s">
        <v>46</v>
      </c>
      <c r="O17" s="360"/>
      <c r="Q17" s="362">
        <f t="shared" si="4"/>
        <v>0</v>
      </c>
      <c r="R17" s="354" t="s">
        <v>46</v>
      </c>
      <c r="S17" s="362">
        <f t="shared" si="5"/>
        <v>0</v>
      </c>
      <c r="U17" s="361">
        <f t="shared" si="6"/>
        <v>0</v>
      </c>
      <c r="W17" s="363"/>
    </row>
    <row r="18" spans="2:23" x14ac:dyDescent="0.2">
      <c r="B18" s="354">
        <v>13</v>
      </c>
      <c r="C18" s="359" t="s">
        <v>102</v>
      </c>
      <c r="D18" s="354" t="s">
        <v>89</v>
      </c>
      <c r="E18" s="360"/>
      <c r="F18" s="354" t="s">
        <v>46</v>
      </c>
      <c r="G18" s="360"/>
      <c r="H18" s="355" t="s">
        <v>90</v>
      </c>
      <c r="I18" s="360">
        <v>0</v>
      </c>
      <c r="J18" s="355" t="s">
        <v>28</v>
      </c>
      <c r="K18" s="361">
        <f t="shared" si="7"/>
        <v>0</v>
      </c>
      <c r="M18" s="360"/>
      <c r="N18" s="354" t="s">
        <v>46</v>
      </c>
      <c r="O18" s="360"/>
      <c r="Q18" s="362">
        <f t="shared" si="4"/>
        <v>0</v>
      </c>
      <c r="R18" s="354" t="s">
        <v>46</v>
      </c>
      <c r="S18" s="362">
        <f t="shared" si="5"/>
        <v>0</v>
      </c>
      <c r="U18" s="361">
        <f t="shared" si="6"/>
        <v>0</v>
      </c>
      <c r="W18" s="363"/>
    </row>
    <row r="19" spans="2:23" x14ac:dyDescent="0.2">
      <c r="B19" s="354">
        <v>14</v>
      </c>
      <c r="C19" s="359" t="s">
        <v>103</v>
      </c>
      <c r="D19" s="354" t="s">
        <v>89</v>
      </c>
      <c r="E19" s="360"/>
      <c r="F19" s="354" t="s">
        <v>46</v>
      </c>
      <c r="G19" s="360"/>
      <c r="H19" s="355" t="s">
        <v>90</v>
      </c>
      <c r="I19" s="360">
        <v>0</v>
      </c>
      <c r="J19" s="355" t="s">
        <v>28</v>
      </c>
      <c r="K19" s="361">
        <f t="shared" si="7"/>
        <v>0</v>
      </c>
      <c r="M19" s="360"/>
      <c r="N19" s="354" t="s">
        <v>46</v>
      </c>
      <c r="O19" s="360"/>
      <c r="Q19" s="362">
        <f t="shared" si="4"/>
        <v>0</v>
      </c>
      <c r="R19" s="354" t="s">
        <v>46</v>
      </c>
      <c r="S19" s="362">
        <f t="shared" si="5"/>
        <v>0</v>
      </c>
      <c r="U19" s="361">
        <f t="shared" si="6"/>
        <v>0</v>
      </c>
      <c r="W19" s="363"/>
    </row>
    <row r="20" spans="2:23" x14ac:dyDescent="0.2">
      <c r="B20" s="354">
        <v>15</v>
      </c>
      <c r="C20" s="359" t="s">
        <v>104</v>
      </c>
      <c r="D20" s="354" t="s">
        <v>89</v>
      </c>
      <c r="E20" s="360"/>
      <c r="F20" s="354" t="s">
        <v>46</v>
      </c>
      <c r="G20" s="360"/>
      <c r="H20" s="355" t="s">
        <v>90</v>
      </c>
      <c r="I20" s="360">
        <v>0</v>
      </c>
      <c r="J20" s="355" t="s">
        <v>28</v>
      </c>
      <c r="K20" s="364">
        <f t="shared" si="7"/>
        <v>0</v>
      </c>
      <c r="M20" s="360"/>
      <c r="N20" s="354" t="s">
        <v>46</v>
      </c>
      <c r="O20" s="360"/>
      <c r="Q20" s="362">
        <f t="shared" si="4"/>
        <v>0</v>
      </c>
      <c r="R20" s="354" t="s">
        <v>46</v>
      </c>
      <c r="S20" s="362">
        <f t="shared" si="5"/>
        <v>0</v>
      </c>
      <c r="U20" s="361">
        <f t="shared" si="6"/>
        <v>0</v>
      </c>
      <c r="W20" s="363"/>
    </row>
    <row r="21" spans="2:23" x14ac:dyDescent="0.2">
      <c r="B21" s="354">
        <v>16</v>
      </c>
      <c r="C21" s="359" t="s">
        <v>105</v>
      </c>
      <c r="D21" s="354" t="s">
        <v>89</v>
      </c>
      <c r="E21" s="360"/>
      <c r="F21" s="354" t="s">
        <v>46</v>
      </c>
      <c r="G21" s="360"/>
      <c r="H21" s="355" t="s">
        <v>90</v>
      </c>
      <c r="I21" s="360">
        <v>0</v>
      </c>
      <c r="J21" s="355" t="s">
        <v>28</v>
      </c>
      <c r="K21" s="361">
        <f t="shared" si="7"/>
        <v>0</v>
      </c>
      <c r="M21" s="360"/>
      <c r="N21" s="354" t="s">
        <v>46</v>
      </c>
      <c r="O21" s="360"/>
      <c r="Q21" s="362">
        <f t="shared" si="4"/>
        <v>0</v>
      </c>
      <c r="R21" s="354" t="s">
        <v>46</v>
      </c>
      <c r="S21" s="362">
        <f t="shared" si="5"/>
        <v>0</v>
      </c>
      <c r="U21" s="361">
        <f t="shared" si="6"/>
        <v>0</v>
      </c>
      <c r="W21" s="363"/>
    </row>
    <row r="22" spans="2:23" x14ac:dyDescent="0.2">
      <c r="B22" s="354">
        <v>17</v>
      </c>
      <c r="C22" s="359" t="s">
        <v>106</v>
      </c>
      <c r="D22" s="354" t="s">
        <v>89</v>
      </c>
      <c r="E22" s="360"/>
      <c r="F22" s="354" t="s">
        <v>46</v>
      </c>
      <c r="G22" s="360"/>
      <c r="H22" s="355" t="s">
        <v>90</v>
      </c>
      <c r="I22" s="360">
        <v>0</v>
      </c>
      <c r="J22" s="355" t="s">
        <v>28</v>
      </c>
      <c r="K22" s="361">
        <f t="shared" si="7"/>
        <v>0</v>
      </c>
      <c r="M22" s="360"/>
      <c r="N22" s="354" t="s">
        <v>46</v>
      </c>
      <c r="O22" s="360"/>
      <c r="Q22" s="362">
        <f t="shared" si="4"/>
        <v>0</v>
      </c>
      <c r="R22" s="354" t="s">
        <v>46</v>
      </c>
      <c r="S22" s="362">
        <f t="shared" si="5"/>
        <v>0</v>
      </c>
      <c r="U22" s="361">
        <f t="shared" si="6"/>
        <v>0</v>
      </c>
      <c r="W22" s="363"/>
    </row>
    <row r="23" spans="2:23" x14ac:dyDescent="0.2">
      <c r="B23" s="354">
        <v>18</v>
      </c>
      <c r="C23" s="359" t="s">
        <v>107</v>
      </c>
      <c r="D23" s="354" t="s">
        <v>89</v>
      </c>
      <c r="E23" s="360"/>
      <c r="F23" s="354" t="s">
        <v>46</v>
      </c>
      <c r="G23" s="360"/>
      <c r="H23" s="355" t="s">
        <v>90</v>
      </c>
      <c r="I23" s="360">
        <v>0</v>
      </c>
      <c r="J23" s="355" t="s">
        <v>28</v>
      </c>
      <c r="K23" s="361">
        <f t="shared" si="7"/>
        <v>0</v>
      </c>
      <c r="M23" s="360"/>
      <c r="N23" s="354" t="s">
        <v>46</v>
      </c>
      <c r="O23" s="360"/>
      <c r="Q23" s="362">
        <f t="shared" si="4"/>
        <v>0</v>
      </c>
      <c r="R23" s="354" t="s">
        <v>46</v>
      </c>
      <c r="S23" s="362">
        <f t="shared" si="5"/>
        <v>0</v>
      </c>
      <c r="U23" s="361">
        <f t="shared" si="6"/>
        <v>0</v>
      </c>
      <c r="W23" s="363"/>
    </row>
    <row r="24" spans="2:23" x14ac:dyDescent="0.2">
      <c r="B24" s="354">
        <v>19</v>
      </c>
      <c r="C24" s="359" t="s">
        <v>108</v>
      </c>
      <c r="D24" s="354" t="s">
        <v>89</v>
      </c>
      <c r="E24" s="360"/>
      <c r="F24" s="354" t="s">
        <v>46</v>
      </c>
      <c r="G24" s="360"/>
      <c r="H24" s="355" t="s">
        <v>90</v>
      </c>
      <c r="I24" s="360">
        <v>0</v>
      </c>
      <c r="J24" s="355" t="s">
        <v>28</v>
      </c>
      <c r="K24" s="361">
        <f t="shared" si="7"/>
        <v>0</v>
      </c>
      <c r="M24" s="360"/>
      <c r="N24" s="354" t="s">
        <v>46</v>
      </c>
      <c r="O24" s="360"/>
      <c r="Q24" s="362">
        <f t="shared" si="4"/>
        <v>0</v>
      </c>
      <c r="R24" s="354" t="s">
        <v>46</v>
      </c>
      <c r="S24" s="362">
        <f t="shared" si="5"/>
        <v>0</v>
      </c>
      <c r="U24" s="361">
        <f t="shared" si="6"/>
        <v>0</v>
      </c>
      <c r="W24" s="363"/>
    </row>
    <row r="25" spans="2:23" x14ac:dyDescent="0.2">
      <c r="B25" s="354">
        <v>20</v>
      </c>
      <c r="C25" s="359" t="s">
        <v>109</v>
      </c>
      <c r="D25" s="354" t="s">
        <v>89</v>
      </c>
      <c r="E25" s="360"/>
      <c r="F25" s="354" t="s">
        <v>46</v>
      </c>
      <c r="G25" s="360"/>
      <c r="H25" s="355" t="s">
        <v>90</v>
      </c>
      <c r="I25" s="360">
        <v>0</v>
      </c>
      <c r="J25" s="355" t="s">
        <v>28</v>
      </c>
      <c r="K25" s="361">
        <f t="shared" si="7"/>
        <v>0</v>
      </c>
      <c r="M25" s="360"/>
      <c r="N25" s="354" t="s">
        <v>46</v>
      </c>
      <c r="O25" s="360"/>
      <c r="Q25" s="362">
        <f t="shared" si="4"/>
        <v>0</v>
      </c>
      <c r="R25" s="354" t="s">
        <v>46</v>
      </c>
      <c r="S25" s="362">
        <f t="shared" si="5"/>
        <v>0</v>
      </c>
      <c r="U25" s="361">
        <f t="shared" si="6"/>
        <v>0</v>
      </c>
      <c r="W25" s="363"/>
    </row>
    <row r="26" spans="2:23" x14ac:dyDescent="0.2">
      <c r="B26" s="354">
        <v>21</v>
      </c>
      <c r="C26" s="359" t="s">
        <v>110</v>
      </c>
      <c r="D26" s="354" t="s">
        <v>89</v>
      </c>
      <c r="E26" s="365"/>
      <c r="F26" s="354" t="s">
        <v>46</v>
      </c>
      <c r="G26" s="365"/>
      <c r="H26" s="355" t="s">
        <v>90</v>
      </c>
      <c r="I26" s="365"/>
      <c r="J26" s="355" t="s">
        <v>28</v>
      </c>
      <c r="K26" s="359">
        <v>1</v>
      </c>
      <c r="M26" s="361"/>
      <c r="N26" s="354" t="s">
        <v>46</v>
      </c>
      <c r="O26" s="361"/>
      <c r="Q26" s="361"/>
      <c r="R26" s="354" t="s">
        <v>46</v>
      </c>
      <c r="S26" s="361"/>
      <c r="U26" s="359">
        <v>1</v>
      </c>
      <c r="W26" s="363"/>
    </row>
    <row r="27" spans="2:23" x14ac:dyDescent="0.2">
      <c r="B27" s="354">
        <v>22</v>
      </c>
      <c r="C27" s="359" t="s">
        <v>111</v>
      </c>
      <c r="D27" s="354" t="s">
        <v>89</v>
      </c>
      <c r="E27" s="365"/>
      <c r="F27" s="354" t="s">
        <v>46</v>
      </c>
      <c r="G27" s="365"/>
      <c r="H27" s="355" t="s">
        <v>90</v>
      </c>
      <c r="I27" s="365"/>
      <c r="J27" s="355" t="s">
        <v>28</v>
      </c>
      <c r="K27" s="359">
        <v>2</v>
      </c>
      <c r="M27" s="361"/>
      <c r="N27" s="354" t="s">
        <v>46</v>
      </c>
      <c r="O27" s="361"/>
      <c r="Q27" s="361"/>
      <c r="R27" s="354" t="s">
        <v>46</v>
      </c>
      <c r="S27" s="361"/>
      <c r="U27" s="359">
        <v>2</v>
      </c>
      <c r="W27" s="363"/>
    </row>
    <row r="28" spans="2:23" x14ac:dyDescent="0.2">
      <c r="B28" s="354">
        <v>23</v>
      </c>
      <c r="C28" s="359" t="s">
        <v>112</v>
      </c>
      <c r="D28" s="354" t="s">
        <v>89</v>
      </c>
      <c r="E28" s="365"/>
      <c r="F28" s="354" t="s">
        <v>46</v>
      </c>
      <c r="G28" s="365"/>
      <c r="H28" s="355" t="s">
        <v>90</v>
      </c>
      <c r="I28" s="365"/>
      <c r="J28" s="355" t="s">
        <v>28</v>
      </c>
      <c r="K28" s="359">
        <v>3</v>
      </c>
      <c r="M28" s="361"/>
      <c r="N28" s="354" t="s">
        <v>46</v>
      </c>
      <c r="O28" s="361"/>
      <c r="Q28" s="361"/>
      <c r="R28" s="354" t="s">
        <v>46</v>
      </c>
      <c r="S28" s="361"/>
      <c r="U28" s="359">
        <v>3</v>
      </c>
      <c r="W28" s="363"/>
    </row>
    <row r="29" spans="2:23" x14ac:dyDescent="0.2">
      <c r="B29" s="354">
        <v>24</v>
      </c>
      <c r="C29" s="359" t="s">
        <v>113</v>
      </c>
      <c r="D29" s="354" t="s">
        <v>89</v>
      </c>
      <c r="E29" s="365"/>
      <c r="F29" s="354" t="s">
        <v>46</v>
      </c>
      <c r="G29" s="365"/>
      <c r="H29" s="355" t="s">
        <v>90</v>
      </c>
      <c r="I29" s="365"/>
      <c r="J29" s="355" t="s">
        <v>28</v>
      </c>
      <c r="K29" s="359">
        <v>4</v>
      </c>
      <c r="M29" s="361"/>
      <c r="N29" s="354" t="s">
        <v>46</v>
      </c>
      <c r="O29" s="361"/>
      <c r="Q29" s="361"/>
      <c r="R29" s="354" t="s">
        <v>46</v>
      </c>
      <c r="S29" s="361"/>
      <c r="U29" s="359">
        <v>4</v>
      </c>
      <c r="W29" s="363"/>
    </row>
    <row r="30" spans="2:23" x14ac:dyDescent="0.2">
      <c r="B30" s="354">
        <v>25</v>
      </c>
      <c r="C30" s="359" t="s">
        <v>114</v>
      </c>
      <c r="D30" s="354" t="s">
        <v>89</v>
      </c>
      <c r="E30" s="365"/>
      <c r="F30" s="354" t="s">
        <v>46</v>
      </c>
      <c r="G30" s="365"/>
      <c r="H30" s="355" t="s">
        <v>90</v>
      </c>
      <c r="I30" s="365"/>
      <c r="J30" s="355" t="s">
        <v>28</v>
      </c>
      <c r="K30" s="359">
        <v>4</v>
      </c>
      <c r="M30" s="361"/>
      <c r="N30" s="354" t="s">
        <v>46</v>
      </c>
      <c r="O30" s="361"/>
      <c r="Q30" s="361"/>
      <c r="R30" s="354" t="s">
        <v>46</v>
      </c>
      <c r="S30" s="361"/>
      <c r="U30" s="359">
        <v>3</v>
      </c>
      <c r="W30" s="363"/>
    </row>
    <row r="31" spans="2:23" x14ac:dyDescent="0.2">
      <c r="B31" s="354">
        <v>26</v>
      </c>
      <c r="C31" s="359" t="s">
        <v>115</v>
      </c>
      <c r="D31" s="354" t="s">
        <v>89</v>
      </c>
      <c r="E31" s="365"/>
      <c r="F31" s="354" t="s">
        <v>46</v>
      </c>
      <c r="G31" s="365"/>
      <c r="H31" s="355" t="s">
        <v>90</v>
      </c>
      <c r="I31" s="365"/>
      <c r="J31" s="355" t="s">
        <v>28</v>
      </c>
      <c r="K31" s="359">
        <v>5</v>
      </c>
      <c r="M31" s="361"/>
      <c r="N31" s="354" t="s">
        <v>46</v>
      </c>
      <c r="O31" s="361"/>
      <c r="Q31" s="361"/>
      <c r="R31" s="354" t="s">
        <v>46</v>
      </c>
      <c r="S31" s="361"/>
      <c r="U31" s="359">
        <v>5</v>
      </c>
      <c r="W31" s="363"/>
    </row>
    <row r="32" spans="2:23" x14ac:dyDescent="0.2">
      <c r="B32" s="354">
        <v>27</v>
      </c>
      <c r="C32" s="359" t="s">
        <v>116</v>
      </c>
      <c r="D32" s="354" t="s">
        <v>89</v>
      </c>
      <c r="E32" s="365"/>
      <c r="F32" s="354" t="s">
        <v>46</v>
      </c>
      <c r="G32" s="365"/>
      <c r="H32" s="355" t="s">
        <v>90</v>
      </c>
      <c r="I32" s="365"/>
      <c r="J32" s="355" t="s">
        <v>28</v>
      </c>
      <c r="K32" s="359">
        <v>0</v>
      </c>
      <c r="M32" s="361"/>
      <c r="N32" s="354" t="s">
        <v>46</v>
      </c>
      <c r="O32" s="361"/>
      <c r="Q32" s="361"/>
      <c r="R32" s="354" t="s">
        <v>46</v>
      </c>
      <c r="S32" s="361"/>
      <c r="U32" s="359">
        <v>0</v>
      </c>
      <c r="W32" s="363" t="s">
        <v>117</v>
      </c>
    </row>
    <row r="33" spans="2:23" x14ac:dyDescent="0.2">
      <c r="B33" s="354">
        <v>28</v>
      </c>
      <c r="C33" s="359" t="s">
        <v>118</v>
      </c>
      <c r="D33" s="354" t="s">
        <v>89</v>
      </c>
      <c r="E33" s="365"/>
      <c r="F33" s="354" t="s">
        <v>46</v>
      </c>
      <c r="G33" s="365"/>
      <c r="H33" s="355" t="s">
        <v>90</v>
      </c>
      <c r="I33" s="365"/>
      <c r="J33" s="355" t="s">
        <v>28</v>
      </c>
      <c r="K33" s="359"/>
      <c r="M33" s="361"/>
      <c r="N33" s="354" t="s">
        <v>46</v>
      </c>
      <c r="O33" s="361"/>
      <c r="Q33" s="361"/>
      <c r="R33" s="354" t="s">
        <v>46</v>
      </c>
      <c r="S33" s="361"/>
      <c r="U33" s="359"/>
      <c r="W33" s="363"/>
    </row>
    <row r="34" spans="2:23" x14ac:dyDescent="0.2">
      <c r="B34" s="354">
        <v>29</v>
      </c>
      <c r="C34" s="359" t="s">
        <v>118</v>
      </c>
      <c r="D34" s="354" t="s">
        <v>89</v>
      </c>
      <c r="E34" s="365"/>
      <c r="F34" s="354" t="s">
        <v>46</v>
      </c>
      <c r="G34" s="365"/>
      <c r="H34" s="355" t="s">
        <v>90</v>
      </c>
      <c r="I34" s="365"/>
      <c r="J34" s="355" t="s">
        <v>28</v>
      </c>
      <c r="K34" s="359"/>
      <c r="M34" s="361"/>
      <c r="N34" s="354" t="s">
        <v>46</v>
      </c>
      <c r="O34" s="361"/>
      <c r="Q34" s="361"/>
      <c r="R34" s="354" t="s">
        <v>46</v>
      </c>
      <c r="S34" s="361"/>
      <c r="U34" s="359"/>
      <c r="W34" s="363"/>
    </row>
    <row r="35" spans="2:23" x14ac:dyDescent="0.2">
      <c r="B35" s="354">
        <v>30</v>
      </c>
      <c r="C35" s="359" t="s">
        <v>118</v>
      </c>
      <c r="D35" s="354" t="s">
        <v>89</v>
      </c>
      <c r="E35" s="365"/>
      <c r="F35" s="354" t="s">
        <v>46</v>
      </c>
      <c r="G35" s="365"/>
      <c r="H35" s="355" t="s">
        <v>90</v>
      </c>
      <c r="I35" s="365"/>
      <c r="J35" s="355" t="s">
        <v>28</v>
      </c>
      <c r="K35" s="359"/>
      <c r="M35" s="361"/>
      <c r="N35" s="354" t="s">
        <v>46</v>
      </c>
      <c r="O35" s="361"/>
      <c r="Q35" s="361"/>
      <c r="R35" s="354" t="s">
        <v>46</v>
      </c>
      <c r="S35" s="361"/>
      <c r="U35" s="359"/>
      <c r="W35" s="363"/>
    </row>
    <row r="36" spans="2:23" x14ac:dyDescent="0.2">
      <c r="C36" s="366"/>
    </row>
    <row r="37" spans="2:23" x14ac:dyDescent="0.2">
      <c r="C37" s="355" t="s">
        <v>119</v>
      </c>
    </row>
    <row r="38" spans="2:23" x14ac:dyDescent="0.2">
      <c r="C38" s="355" t="s">
        <v>120</v>
      </c>
    </row>
    <row r="39" spans="2:23" x14ac:dyDescent="0.2">
      <c r="C39" s="355" t="s">
        <v>121</v>
      </c>
    </row>
    <row r="40" spans="2:23" x14ac:dyDescent="0.2">
      <c r="C40" s="355" t="s">
        <v>122</v>
      </c>
    </row>
    <row r="41" spans="2:23" x14ac:dyDescent="0.2">
      <c r="C41" s="356" t="s">
        <v>123</v>
      </c>
    </row>
    <row r="42" spans="2:23" x14ac:dyDescent="0.2">
      <c r="C42" s="356" t="s">
        <v>124</v>
      </c>
    </row>
  </sheetData>
  <sheetProtection sheet="1" insertRows="0" deleteRows="0"/>
  <mergeCells count="4">
    <mergeCell ref="E4:K4"/>
    <mergeCell ref="M4:O4"/>
    <mergeCell ref="Q4:U4"/>
    <mergeCell ref="W4:W5"/>
  </mergeCells>
  <phoneticPr fontId="4"/>
  <pageMargins left="0.15748031496062992" right="0.15748031496062992" top="0.55118110236220474" bottom="0.35433070866141736" header="0.31496062992125984" footer="0.31496062992125984"/>
  <pageSetup paperSize="9" scale="5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F3073-B1A8-48F0-8D98-63B22B7C3354}">
  <sheetPr>
    <pageSetUpPr fitToPage="1"/>
  </sheetPr>
  <dimension ref="B1:BB71"/>
  <sheetViews>
    <sheetView view="pageBreakPreview" zoomScaleNormal="100" zoomScaleSheetLayoutView="100" workbookViewId="0">
      <selection activeCell="B1" sqref="B1"/>
    </sheetView>
  </sheetViews>
  <sheetFormatPr defaultColWidth="9" defaultRowHeight="13" x14ac:dyDescent="0.2"/>
  <cols>
    <col min="1" max="1" width="1.90625" style="368" customWidth="1"/>
    <col min="2" max="3" width="9" style="368"/>
    <col min="4" max="4" width="45.6328125" style="368" customWidth="1"/>
    <col min="5" max="16384" width="9" style="368"/>
  </cols>
  <sheetData>
    <row r="1" spans="2:11" ht="16.5" x14ac:dyDescent="0.2">
      <c r="B1" s="407" t="s">
        <v>138</v>
      </c>
      <c r="D1" s="369"/>
      <c r="E1" s="369"/>
      <c r="F1" s="369"/>
    </row>
    <row r="2" spans="2:11" s="289" customFormat="1" ht="20.25" customHeight="1" x14ac:dyDescent="0.2">
      <c r="B2" s="370" t="s">
        <v>139</v>
      </c>
      <c r="C2" s="370"/>
      <c r="D2" s="369"/>
      <c r="E2" s="369"/>
      <c r="F2" s="369"/>
    </row>
    <row r="3" spans="2:11" s="289" customFormat="1" ht="20.25" customHeight="1" x14ac:dyDescent="0.2">
      <c r="B3" s="370"/>
      <c r="C3" s="370"/>
      <c r="D3" s="369"/>
      <c r="E3" s="369"/>
      <c r="F3" s="369"/>
    </row>
    <row r="4" spans="2:11" s="289" customFormat="1" ht="20.25" customHeight="1" x14ac:dyDescent="0.2">
      <c r="B4" s="371"/>
      <c r="C4" s="369" t="s">
        <v>140</v>
      </c>
      <c r="D4" s="369"/>
      <c r="F4" s="1059" t="s">
        <v>141</v>
      </c>
      <c r="G4" s="1059"/>
      <c r="H4" s="1059"/>
      <c r="I4" s="1059"/>
      <c r="J4" s="1059"/>
      <c r="K4" s="1059"/>
    </row>
    <row r="5" spans="2:11" s="289" customFormat="1" ht="20.25" customHeight="1" x14ac:dyDescent="0.2">
      <c r="B5" s="372"/>
      <c r="C5" s="369" t="s">
        <v>142</v>
      </c>
      <c r="D5" s="369"/>
      <c r="F5" s="1059"/>
      <c r="G5" s="1059"/>
      <c r="H5" s="1059"/>
      <c r="I5" s="1059"/>
      <c r="J5" s="1059"/>
      <c r="K5" s="1059"/>
    </row>
    <row r="6" spans="2:11" s="289" customFormat="1" ht="20.25" customHeight="1" x14ac:dyDescent="0.2">
      <c r="B6" s="373" t="s">
        <v>143</v>
      </c>
      <c r="C6" s="369"/>
      <c r="D6" s="369"/>
      <c r="E6" s="374"/>
      <c r="F6" s="369"/>
    </row>
    <row r="7" spans="2:11" s="289" customFormat="1" ht="20.25" customHeight="1" x14ac:dyDescent="0.2">
      <c r="B7" s="370"/>
      <c r="C7" s="370"/>
      <c r="D7" s="369"/>
      <c r="E7" s="374"/>
      <c r="F7" s="369"/>
    </row>
    <row r="8" spans="2:11" s="289" customFormat="1" ht="20.25" customHeight="1" x14ac:dyDescent="0.2">
      <c r="B8" s="369" t="s">
        <v>144</v>
      </c>
      <c r="C8" s="370"/>
      <c r="D8" s="369"/>
      <c r="E8" s="374"/>
      <c r="F8" s="369"/>
    </row>
    <row r="9" spans="2:11" s="289" customFormat="1" ht="20.25" customHeight="1" x14ac:dyDescent="0.2">
      <c r="B9" s="370"/>
      <c r="C9" s="370"/>
      <c r="D9" s="369"/>
      <c r="E9" s="369"/>
      <c r="F9" s="369"/>
    </row>
    <row r="10" spans="2:11" s="289" customFormat="1" ht="20.25" customHeight="1" x14ac:dyDescent="0.2">
      <c r="B10" s="369" t="s">
        <v>145</v>
      </c>
      <c r="C10" s="370"/>
      <c r="D10" s="369"/>
      <c r="E10" s="369"/>
      <c r="F10" s="369"/>
    </row>
    <row r="11" spans="2:11" s="289" customFormat="1" ht="20.25" customHeight="1" x14ac:dyDescent="0.2">
      <c r="B11" s="369"/>
      <c r="C11" s="370"/>
      <c r="D11" s="369"/>
      <c r="E11" s="369"/>
      <c r="F11" s="369"/>
    </row>
    <row r="12" spans="2:11" s="289" customFormat="1" ht="20.25" customHeight="1" x14ac:dyDescent="0.2">
      <c r="B12" s="369" t="s">
        <v>146</v>
      </c>
      <c r="C12" s="370"/>
      <c r="D12" s="369"/>
    </row>
    <row r="13" spans="2:11" s="289" customFormat="1" ht="20.25" customHeight="1" x14ac:dyDescent="0.2">
      <c r="B13" s="369"/>
      <c r="C13" s="370"/>
      <c r="D13" s="369"/>
    </row>
    <row r="14" spans="2:11" s="289" customFormat="1" ht="20.25" customHeight="1" x14ac:dyDescent="0.2">
      <c r="B14" s="369" t="s">
        <v>147</v>
      </c>
      <c r="C14" s="370"/>
      <c r="D14" s="369"/>
    </row>
    <row r="15" spans="2:11" s="289" customFormat="1" ht="20.25" customHeight="1" x14ac:dyDescent="0.2">
      <c r="B15" s="369"/>
      <c r="C15" s="370"/>
      <c r="D15" s="369"/>
    </row>
    <row r="16" spans="2:11" s="289" customFormat="1" ht="20.25" customHeight="1" x14ac:dyDescent="0.2">
      <c r="B16" s="369" t="s">
        <v>148</v>
      </c>
      <c r="C16" s="370"/>
      <c r="D16" s="369"/>
    </row>
    <row r="17" spans="2:16" s="289" customFormat="1" ht="20.25" customHeight="1" x14ac:dyDescent="0.2">
      <c r="B17" s="370"/>
      <c r="C17" s="370"/>
      <c r="D17" s="369"/>
    </row>
    <row r="18" spans="2:16" s="289" customFormat="1" ht="20.25" customHeight="1" x14ac:dyDescent="0.2">
      <c r="B18" s="369" t="s">
        <v>149</v>
      </c>
      <c r="C18" s="370"/>
      <c r="D18" s="369"/>
    </row>
    <row r="19" spans="2:16" s="289" customFormat="1" ht="20.25" customHeight="1" x14ac:dyDescent="0.2">
      <c r="B19" s="370"/>
      <c r="C19" s="370"/>
      <c r="D19" s="369"/>
    </row>
    <row r="20" spans="2:16" s="289" customFormat="1" ht="17.25" customHeight="1" x14ac:dyDescent="0.2">
      <c r="B20" s="369" t="s">
        <v>150</v>
      </c>
      <c r="C20" s="369"/>
      <c r="D20" s="369"/>
    </row>
    <row r="21" spans="2:16" s="289" customFormat="1" ht="17.25" customHeight="1" x14ac:dyDescent="0.2">
      <c r="B21" s="369" t="s">
        <v>151</v>
      </c>
      <c r="C21" s="369"/>
      <c r="D21" s="369"/>
    </row>
    <row r="22" spans="2:16" s="289" customFormat="1" ht="17.25" customHeight="1" x14ac:dyDescent="0.2">
      <c r="B22" s="369"/>
      <c r="C22" s="369"/>
      <c r="D22" s="369"/>
    </row>
    <row r="23" spans="2:16" s="289" customFormat="1" ht="17.25" customHeight="1" x14ac:dyDescent="0.2">
      <c r="B23" s="369"/>
      <c r="C23" s="375" t="s">
        <v>49</v>
      </c>
      <c r="D23" s="375" t="s">
        <v>152</v>
      </c>
      <c r="E23" s="1060" t="s">
        <v>153</v>
      </c>
      <c r="F23" s="1060"/>
      <c r="G23" s="1060"/>
      <c r="H23" s="1060"/>
      <c r="I23" s="1060"/>
      <c r="J23" s="1060"/>
      <c r="K23" s="1060"/>
      <c r="L23" s="1060"/>
      <c r="M23" s="1060"/>
      <c r="N23" s="1060"/>
      <c r="O23" s="1060"/>
      <c r="P23" s="1060"/>
    </row>
    <row r="24" spans="2:16" s="289" customFormat="1" ht="17.25" customHeight="1" x14ac:dyDescent="0.2">
      <c r="B24" s="369"/>
      <c r="C24" s="375">
        <v>1</v>
      </c>
      <c r="D24" s="376" t="s">
        <v>128</v>
      </c>
      <c r="E24" s="1058"/>
      <c r="F24" s="1058"/>
      <c r="G24" s="1058"/>
      <c r="H24" s="1058"/>
      <c r="I24" s="1058"/>
      <c r="J24" s="1058"/>
      <c r="K24" s="1058"/>
      <c r="L24" s="1058"/>
      <c r="M24" s="1058"/>
      <c r="N24" s="1058"/>
      <c r="O24" s="1058"/>
      <c r="P24" s="1058"/>
    </row>
    <row r="25" spans="2:16" s="289" customFormat="1" ht="17.25" customHeight="1" x14ac:dyDescent="0.2">
      <c r="B25" s="369"/>
      <c r="C25" s="375">
        <v>2</v>
      </c>
      <c r="D25" s="376" t="s">
        <v>66</v>
      </c>
      <c r="E25" s="1058"/>
      <c r="F25" s="1058"/>
      <c r="G25" s="1058"/>
      <c r="H25" s="1058"/>
      <c r="I25" s="1058"/>
      <c r="J25" s="1058"/>
      <c r="K25" s="1058"/>
      <c r="L25" s="1058"/>
      <c r="M25" s="1058"/>
      <c r="N25" s="1058"/>
      <c r="O25" s="1058"/>
      <c r="P25" s="1058"/>
    </row>
    <row r="26" spans="2:16" s="289" customFormat="1" ht="17.25" customHeight="1" x14ac:dyDescent="0.2">
      <c r="B26" s="369"/>
      <c r="C26" s="375">
        <v>3</v>
      </c>
      <c r="D26" s="376" t="s">
        <v>67</v>
      </c>
      <c r="E26" s="1058"/>
      <c r="F26" s="1058"/>
      <c r="G26" s="1058"/>
      <c r="H26" s="1058"/>
      <c r="I26" s="1058"/>
      <c r="J26" s="1058"/>
      <c r="K26" s="1058"/>
      <c r="L26" s="1058"/>
      <c r="M26" s="1058"/>
      <c r="N26" s="1058"/>
      <c r="O26" s="1058"/>
      <c r="P26" s="1058"/>
    </row>
    <row r="27" spans="2:16" s="289" customFormat="1" ht="17.25" customHeight="1" x14ac:dyDescent="0.2">
      <c r="B27" s="369"/>
      <c r="C27" s="375">
        <v>4</v>
      </c>
      <c r="D27" s="376" t="s">
        <v>68</v>
      </c>
      <c r="E27" s="1058"/>
      <c r="F27" s="1058"/>
      <c r="G27" s="1058"/>
      <c r="H27" s="1058"/>
      <c r="I27" s="1058"/>
      <c r="J27" s="1058"/>
      <c r="K27" s="1058"/>
      <c r="L27" s="1058"/>
      <c r="M27" s="1058"/>
      <c r="N27" s="1058"/>
      <c r="O27" s="1058"/>
      <c r="P27" s="1058"/>
    </row>
    <row r="28" spans="2:16" s="289" customFormat="1" ht="17.25" customHeight="1" x14ac:dyDescent="0.2">
      <c r="B28" s="369"/>
      <c r="C28" s="375">
        <v>5</v>
      </c>
      <c r="D28" s="376" t="s">
        <v>69</v>
      </c>
      <c r="E28" s="1058"/>
      <c r="F28" s="1058"/>
      <c r="G28" s="1058"/>
      <c r="H28" s="1058"/>
      <c r="I28" s="1058"/>
      <c r="J28" s="1058"/>
      <c r="K28" s="1058"/>
      <c r="L28" s="1058"/>
      <c r="M28" s="1058"/>
      <c r="N28" s="1058"/>
      <c r="O28" s="1058"/>
      <c r="P28" s="1058"/>
    </row>
    <row r="29" spans="2:16" s="289" customFormat="1" ht="17.25" customHeight="1" x14ac:dyDescent="0.2">
      <c r="B29" s="369"/>
      <c r="C29" s="375">
        <v>6</v>
      </c>
      <c r="D29" s="376" t="s">
        <v>70</v>
      </c>
      <c r="E29" s="1058"/>
      <c r="F29" s="1058"/>
      <c r="G29" s="1058"/>
      <c r="H29" s="1058"/>
      <c r="I29" s="1058"/>
      <c r="J29" s="1058"/>
      <c r="K29" s="1058"/>
      <c r="L29" s="1058"/>
      <c r="M29" s="1058"/>
      <c r="N29" s="1058"/>
      <c r="O29" s="1058"/>
      <c r="P29" s="1058"/>
    </row>
    <row r="30" spans="2:16" s="289" customFormat="1" ht="17.25" customHeight="1" x14ac:dyDescent="0.2">
      <c r="B30" s="369"/>
      <c r="C30" s="375">
        <v>7</v>
      </c>
      <c r="D30" s="376" t="s">
        <v>71</v>
      </c>
      <c r="E30" s="1058" t="s">
        <v>154</v>
      </c>
      <c r="F30" s="1058"/>
      <c r="G30" s="1058"/>
      <c r="H30" s="1058"/>
      <c r="I30" s="1058"/>
      <c r="J30" s="1058"/>
      <c r="K30" s="1058"/>
      <c r="L30" s="1058"/>
      <c r="M30" s="1058"/>
      <c r="N30" s="1058"/>
      <c r="O30" s="1058"/>
      <c r="P30" s="1058"/>
    </row>
    <row r="31" spans="2:16" s="289" customFormat="1" ht="17.25" customHeight="1" x14ac:dyDescent="0.2">
      <c r="B31" s="369"/>
      <c r="C31" s="375">
        <v>8</v>
      </c>
      <c r="D31" s="376" t="s">
        <v>72</v>
      </c>
      <c r="E31" s="1058" t="s">
        <v>155</v>
      </c>
      <c r="F31" s="1058"/>
      <c r="G31" s="1058"/>
      <c r="H31" s="1058"/>
      <c r="I31" s="1058"/>
      <c r="J31" s="1058"/>
      <c r="K31" s="1058"/>
      <c r="L31" s="1058"/>
      <c r="M31" s="1058"/>
      <c r="N31" s="1058"/>
      <c r="O31" s="1058"/>
      <c r="P31" s="1058"/>
    </row>
    <row r="32" spans="2:16" s="289" customFormat="1" ht="17.25" customHeight="1" x14ac:dyDescent="0.2">
      <c r="B32" s="369"/>
      <c r="C32" s="374"/>
      <c r="D32" s="369"/>
      <c r="E32" s="369" t="s">
        <v>156</v>
      </c>
      <c r="F32" s="369"/>
      <c r="G32" s="369"/>
      <c r="H32" s="369"/>
      <c r="I32" s="369"/>
      <c r="J32" s="369"/>
      <c r="K32" s="369"/>
      <c r="L32" s="369"/>
      <c r="M32" s="369"/>
      <c r="N32" s="369"/>
      <c r="O32" s="369"/>
      <c r="P32" s="369"/>
    </row>
    <row r="33" spans="2:25" s="289" customFormat="1" ht="17.25" customHeight="1" x14ac:dyDescent="0.2">
      <c r="B33" s="369"/>
      <c r="C33" s="374"/>
      <c r="D33" s="369"/>
      <c r="E33" s="289" t="s">
        <v>157</v>
      </c>
    </row>
    <row r="34" spans="2:25" s="289" customFormat="1" ht="17.25" customHeight="1" x14ac:dyDescent="0.2">
      <c r="B34" s="369"/>
      <c r="C34" s="374"/>
      <c r="D34" s="369"/>
      <c r="E34" s="289" t="s">
        <v>158</v>
      </c>
    </row>
    <row r="35" spans="2:25" s="289" customFormat="1" ht="17.25" customHeight="1" x14ac:dyDescent="0.2">
      <c r="B35" s="369"/>
      <c r="C35" s="374"/>
      <c r="D35" s="369"/>
      <c r="E35" s="289" t="s">
        <v>159</v>
      </c>
    </row>
    <row r="36" spans="2:25" s="289" customFormat="1" ht="17.25" customHeight="1" x14ac:dyDescent="0.2">
      <c r="B36" s="369"/>
      <c r="C36" s="374"/>
      <c r="D36" s="369"/>
    </row>
    <row r="37" spans="2:25" s="289" customFormat="1" ht="17.25" customHeight="1" x14ac:dyDescent="0.2">
      <c r="B37" s="369" t="s">
        <v>160</v>
      </c>
      <c r="C37" s="369"/>
      <c r="D37" s="369"/>
    </row>
    <row r="38" spans="2:25" s="289" customFormat="1" ht="17.25" customHeight="1" x14ac:dyDescent="0.2">
      <c r="B38" s="369" t="s">
        <v>161</v>
      </c>
      <c r="C38" s="369"/>
      <c r="D38" s="369"/>
    </row>
    <row r="39" spans="2:25" s="289" customFormat="1" ht="17.25" customHeight="1" x14ac:dyDescent="0.2">
      <c r="B39" s="369"/>
      <c r="C39" s="369"/>
      <c r="D39" s="369"/>
      <c r="G39" s="377"/>
      <c r="H39" s="377"/>
      <c r="J39" s="377"/>
      <c r="K39" s="377"/>
      <c r="L39" s="377"/>
      <c r="M39" s="377"/>
      <c r="N39" s="377"/>
      <c r="O39" s="377"/>
      <c r="R39" s="377"/>
      <c r="S39" s="377"/>
      <c r="T39" s="377"/>
      <c r="W39" s="377"/>
      <c r="X39" s="377"/>
      <c r="Y39" s="377"/>
    </row>
    <row r="40" spans="2:25" s="289" customFormat="1" ht="17.25" customHeight="1" x14ac:dyDescent="0.2">
      <c r="B40" s="369"/>
      <c r="C40" s="375" t="s">
        <v>82</v>
      </c>
      <c r="D40" s="375" t="s">
        <v>162</v>
      </c>
      <c r="G40" s="377"/>
      <c r="H40" s="377"/>
      <c r="J40" s="377"/>
      <c r="K40" s="377"/>
      <c r="L40" s="377"/>
      <c r="M40" s="377"/>
      <c r="N40" s="377"/>
      <c r="O40" s="377"/>
      <c r="R40" s="377"/>
      <c r="S40" s="377"/>
      <c r="T40" s="377"/>
      <c r="W40" s="377"/>
      <c r="X40" s="377"/>
      <c r="Y40" s="377"/>
    </row>
    <row r="41" spans="2:25" s="289" customFormat="1" ht="17.25" customHeight="1" x14ac:dyDescent="0.2">
      <c r="B41" s="369"/>
      <c r="C41" s="375" t="s">
        <v>163</v>
      </c>
      <c r="D41" s="376" t="s">
        <v>164</v>
      </c>
      <c r="G41" s="377"/>
      <c r="H41" s="377"/>
      <c r="J41" s="377"/>
      <c r="K41" s="377"/>
      <c r="L41" s="377"/>
      <c r="M41" s="377"/>
      <c r="N41" s="377"/>
      <c r="O41" s="377"/>
      <c r="R41" s="377"/>
      <c r="S41" s="377"/>
      <c r="T41" s="377"/>
      <c r="W41" s="377"/>
      <c r="X41" s="377"/>
      <c r="Y41" s="377"/>
    </row>
    <row r="42" spans="2:25" s="289" customFormat="1" ht="17.25" customHeight="1" x14ac:dyDescent="0.2">
      <c r="B42" s="369"/>
      <c r="C42" s="375" t="s">
        <v>165</v>
      </c>
      <c r="D42" s="376" t="s">
        <v>166</v>
      </c>
      <c r="G42" s="377"/>
      <c r="H42" s="377"/>
      <c r="J42" s="377"/>
      <c r="K42" s="377"/>
      <c r="L42" s="377"/>
      <c r="M42" s="377"/>
      <c r="N42" s="377"/>
      <c r="O42" s="377"/>
      <c r="R42" s="377"/>
      <c r="S42" s="377"/>
      <c r="T42" s="377"/>
      <c r="W42" s="377"/>
      <c r="X42" s="377"/>
      <c r="Y42" s="377"/>
    </row>
    <row r="43" spans="2:25" s="289" customFormat="1" ht="17.25" customHeight="1" x14ac:dyDescent="0.2">
      <c r="B43" s="369"/>
      <c r="C43" s="375" t="s">
        <v>167</v>
      </c>
      <c r="D43" s="376" t="s">
        <v>168</v>
      </c>
      <c r="G43" s="377"/>
      <c r="H43" s="377"/>
      <c r="J43" s="377"/>
      <c r="K43" s="377"/>
      <c r="L43" s="377"/>
      <c r="M43" s="377"/>
      <c r="N43" s="377"/>
      <c r="O43" s="377"/>
      <c r="R43" s="377"/>
      <c r="S43" s="377"/>
      <c r="T43" s="377"/>
      <c r="W43" s="377"/>
      <c r="X43" s="377"/>
      <c r="Y43" s="377"/>
    </row>
    <row r="44" spans="2:25" s="289" customFormat="1" ht="17.25" customHeight="1" x14ac:dyDescent="0.2">
      <c r="B44" s="369"/>
      <c r="C44" s="375" t="s">
        <v>169</v>
      </c>
      <c r="D44" s="376" t="s">
        <v>170</v>
      </c>
      <c r="G44" s="377"/>
      <c r="H44" s="377"/>
      <c r="J44" s="377"/>
      <c r="K44" s="377"/>
      <c r="L44" s="377"/>
      <c r="M44" s="377"/>
      <c r="N44" s="377"/>
      <c r="O44" s="377"/>
      <c r="R44" s="377"/>
      <c r="S44" s="377"/>
      <c r="T44" s="377"/>
      <c r="W44" s="377"/>
      <c r="X44" s="377"/>
      <c r="Y44" s="377"/>
    </row>
    <row r="45" spans="2:25" s="289" customFormat="1" ht="17.25" customHeight="1" x14ac:dyDescent="0.2">
      <c r="B45" s="369"/>
      <c r="C45" s="369"/>
      <c r="D45" s="369"/>
      <c r="G45" s="377"/>
      <c r="H45" s="377"/>
      <c r="J45" s="377"/>
      <c r="K45" s="377"/>
      <c r="L45" s="377"/>
      <c r="M45" s="377"/>
      <c r="N45" s="377"/>
      <c r="O45" s="377"/>
      <c r="R45" s="377"/>
      <c r="S45" s="377"/>
      <c r="T45" s="377"/>
      <c r="W45" s="377"/>
      <c r="X45" s="377"/>
      <c r="Y45" s="377"/>
    </row>
    <row r="46" spans="2:25" s="289" customFormat="1" ht="17.25" customHeight="1" x14ac:dyDescent="0.2">
      <c r="B46" s="369"/>
      <c r="C46" s="378" t="s">
        <v>171</v>
      </c>
      <c r="D46" s="369"/>
      <c r="G46" s="377"/>
      <c r="H46" s="377"/>
      <c r="J46" s="377"/>
      <c r="K46" s="377"/>
      <c r="L46" s="377"/>
      <c r="M46" s="377"/>
      <c r="N46" s="377"/>
      <c r="O46" s="377"/>
      <c r="R46" s="377"/>
      <c r="S46" s="377"/>
      <c r="T46" s="377"/>
      <c r="W46" s="377"/>
      <c r="X46" s="377"/>
      <c r="Y46" s="377"/>
    </row>
    <row r="47" spans="2:25" s="289" customFormat="1" ht="17.25" customHeight="1" x14ac:dyDescent="0.2">
      <c r="C47" s="369" t="s">
        <v>172</v>
      </c>
      <c r="F47" s="378"/>
      <c r="G47" s="377"/>
      <c r="H47" s="377"/>
      <c r="J47" s="377"/>
      <c r="K47" s="377"/>
      <c r="L47" s="377"/>
      <c r="M47" s="377"/>
      <c r="N47" s="377"/>
      <c r="O47" s="377"/>
      <c r="R47" s="377"/>
      <c r="S47" s="377"/>
      <c r="T47" s="377"/>
      <c r="W47" s="377"/>
      <c r="X47" s="377"/>
      <c r="Y47" s="377"/>
    </row>
    <row r="48" spans="2:25" s="289" customFormat="1" ht="17.25" customHeight="1" x14ac:dyDescent="0.2">
      <c r="C48" s="369" t="s">
        <v>173</v>
      </c>
      <c r="F48" s="369"/>
      <c r="G48" s="377"/>
      <c r="H48" s="377"/>
      <c r="J48" s="377"/>
      <c r="K48" s="377"/>
      <c r="L48" s="377"/>
      <c r="M48" s="377"/>
      <c r="N48" s="377"/>
      <c r="O48" s="377"/>
      <c r="R48" s="377"/>
      <c r="S48" s="377"/>
      <c r="T48" s="377"/>
      <c r="W48" s="377"/>
      <c r="X48" s="377"/>
      <c r="Y48" s="377"/>
    </row>
    <row r="49" spans="2:51" s="289" customFormat="1" ht="17.25" customHeight="1" x14ac:dyDescent="0.2">
      <c r="B49" s="369"/>
      <c r="C49" s="369"/>
      <c r="D49" s="369"/>
      <c r="E49" s="378"/>
      <c r="F49" s="377"/>
      <c r="G49" s="377"/>
      <c r="H49" s="377"/>
      <c r="J49" s="377"/>
      <c r="K49" s="377"/>
      <c r="L49" s="377"/>
      <c r="M49" s="377"/>
      <c r="N49" s="377"/>
      <c r="O49" s="377"/>
      <c r="R49" s="377"/>
      <c r="S49" s="377"/>
      <c r="T49" s="377"/>
      <c r="W49" s="377"/>
      <c r="X49" s="377"/>
      <c r="Y49" s="377"/>
    </row>
    <row r="50" spans="2:51" s="289" customFormat="1" ht="17.25" customHeight="1" x14ac:dyDescent="0.2">
      <c r="B50" s="369" t="s">
        <v>174</v>
      </c>
      <c r="C50" s="369"/>
      <c r="D50" s="369"/>
    </row>
    <row r="51" spans="2:51" s="289" customFormat="1" ht="17.25" customHeight="1" x14ac:dyDescent="0.2">
      <c r="B51" s="369" t="s">
        <v>175</v>
      </c>
      <c r="C51" s="369"/>
      <c r="D51" s="369"/>
    </row>
    <row r="52" spans="2:51" s="289" customFormat="1" ht="17.25" customHeight="1" x14ac:dyDescent="0.2">
      <c r="B52" s="379" t="s">
        <v>731</v>
      </c>
      <c r="E52" s="377"/>
      <c r="F52" s="377"/>
      <c r="G52" s="377"/>
      <c r="H52" s="377"/>
      <c r="I52" s="377"/>
      <c r="J52" s="377"/>
      <c r="K52" s="377"/>
      <c r="L52" s="377"/>
      <c r="M52" s="377"/>
      <c r="N52" s="377"/>
      <c r="O52" s="377"/>
      <c r="P52" s="377"/>
      <c r="Q52" s="377"/>
      <c r="R52" s="377"/>
      <c r="S52" s="377"/>
      <c r="T52" s="377"/>
      <c r="U52" s="377"/>
      <c r="Y52" s="377"/>
      <c r="Z52" s="377"/>
      <c r="AA52" s="377"/>
      <c r="AB52" s="377"/>
      <c r="AD52" s="377"/>
      <c r="AE52" s="377"/>
      <c r="AF52" s="377"/>
      <c r="AG52" s="377"/>
      <c r="AH52" s="377"/>
      <c r="AI52" s="380"/>
      <c r="AJ52" s="377"/>
      <c r="AK52" s="377"/>
      <c r="AL52" s="377"/>
      <c r="AM52" s="377"/>
      <c r="AN52" s="377"/>
      <c r="AO52" s="377"/>
      <c r="AP52" s="377"/>
      <c r="AQ52" s="377"/>
      <c r="AR52" s="377"/>
      <c r="AS52" s="377"/>
      <c r="AT52" s="377"/>
      <c r="AU52" s="377"/>
      <c r="AV52" s="377"/>
      <c r="AW52" s="377"/>
      <c r="AX52" s="377"/>
      <c r="AY52" s="380"/>
    </row>
    <row r="53" spans="2:51" s="289" customFormat="1" ht="17.25" customHeight="1" x14ac:dyDescent="0.2"/>
    <row r="54" spans="2:51" s="289" customFormat="1" ht="17.25" customHeight="1" x14ac:dyDescent="0.2">
      <c r="B54" s="369" t="s">
        <v>176</v>
      </c>
      <c r="C54" s="369"/>
    </row>
    <row r="55" spans="2:51" s="289" customFormat="1" ht="17.25" customHeight="1" x14ac:dyDescent="0.2">
      <c r="B55" s="369"/>
      <c r="C55" s="369"/>
    </row>
    <row r="56" spans="2:51" s="289" customFormat="1" ht="17.25" customHeight="1" x14ac:dyDescent="0.2">
      <c r="B56" s="369" t="s">
        <v>177</v>
      </c>
      <c r="C56" s="369"/>
    </row>
    <row r="57" spans="2:51" s="289" customFormat="1" ht="17.25" customHeight="1" x14ac:dyDescent="0.2">
      <c r="B57" s="369"/>
      <c r="C57" s="369"/>
    </row>
    <row r="58" spans="2:51" s="289" customFormat="1" ht="17.25" customHeight="1" x14ac:dyDescent="0.2">
      <c r="B58" s="369" t="s">
        <v>178</v>
      </c>
      <c r="C58" s="369"/>
    </row>
    <row r="59" spans="2:51" s="289" customFormat="1" ht="17.25" customHeight="1" x14ac:dyDescent="0.2">
      <c r="B59" s="369" t="s">
        <v>179</v>
      </c>
      <c r="C59" s="369"/>
    </row>
    <row r="60" spans="2:51" s="289" customFormat="1" ht="17.25" customHeight="1" x14ac:dyDescent="0.2">
      <c r="B60" s="369"/>
      <c r="C60" s="369"/>
    </row>
    <row r="61" spans="2:51" s="289" customFormat="1" ht="17.25" customHeight="1" x14ac:dyDescent="0.2">
      <c r="B61" s="369" t="s">
        <v>180</v>
      </c>
      <c r="C61" s="369"/>
      <c r="D61" s="369"/>
    </row>
    <row r="62" spans="2:51" s="289" customFormat="1" ht="17.25" customHeight="1" x14ac:dyDescent="0.2">
      <c r="B62" s="369"/>
      <c r="C62" s="369"/>
      <c r="D62" s="369"/>
    </row>
    <row r="63" spans="2:51" s="289" customFormat="1" ht="17.25" customHeight="1" x14ac:dyDescent="0.2">
      <c r="B63" s="289" t="s">
        <v>181</v>
      </c>
      <c r="D63" s="369"/>
    </row>
    <row r="64" spans="2:51" s="289" customFormat="1" ht="17.25" customHeight="1" x14ac:dyDescent="0.2">
      <c r="B64" s="289" t="s">
        <v>182</v>
      </c>
      <c r="D64" s="369"/>
    </row>
    <row r="65" spans="2:54" s="289" customFormat="1" ht="17.25" customHeight="1" x14ac:dyDescent="0.2">
      <c r="B65" s="289" t="s">
        <v>183</v>
      </c>
      <c r="D65" s="369"/>
    </row>
    <row r="66" spans="2:54" s="289" customFormat="1" ht="17.25" customHeight="1" x14ac:dyDescent="0.2"/>
    <row r="67" spans="2:54" s="289" customFormat="1" ht="17.25" customHeight="1" x14ac:dyDescent="0.2">
      <c r="B67" s="289" t="s">
        <v>184</v>
      </c>
      <c r="E67" s="381"/>
      <c r="F67" s="381"/>
      <c r="G67" s="381"/>
      <c r="H67" s="381"/>
      <c r="I67" s="381"/>
      <c r="J67" s="381"/>
      <c r="K67" s="381"/>
      <c r="L67" s="381"/>
      <c r="M67" s="381"/>
      <c r="N67" s="381"/>
      <c r="O67" s="381"/>
      <c r="P67" s="381"/>
      <c r="Q67" s="381"/>
      <c r="R67" s="381"/>
      <c r="S67" s="381"/>
      <c r="T67" s="381"/>
      <c r="U67" s="381"/>
      <c r="V67" s="381"/>
      <c r="W67" s="381"/>
      <c r="X67" s="381"/>
      <c r="Y67" s="381"/>
      <c r="Z67" s="381"/>
      <c r="AA67" s="381"/>
      <c r="AB67" s="381"/>
      <c r="AC67" s="381"/>
      <c r="AD67" s="381"/>
      <c r="AE67" s="381"/>
      <c r="AF67" s="381"/>
      <c r="AG67" s="381"/>
      <c r="AH67" s="381"/>
      <c r="AI67" s="381"/>
      <c r="AJ67" s="381"/>
      <c r="AK67" s="381"/>
      <c r="AL67" s="381"/>
      <c r="AM67" s="381"/>
      <c r="AN67" s="381"/>
      <c r="AO67" s="381"/>
      <c r="AP67" s="381"/>
      <c r="AQ67" s="381"/>
      <c r="AR67" s="381"/>
      <c r="AS67" s="381"/>
      <c r="AT67" s="381"/>
      <c r="AU67" s="381"/>
      <c r="AV67" s="381"/>
      <c r="AW67" s="381"/>
      <c r="AX67" s="381"/>
    </row>
    <row r="68" spans="2:54" s="289" customFormat="1" ht="17.25" customHeight="1" x14ac:dyDescent="0.2">
      <c r="E68" s="381"/>
      <c r="F68" s="381"/>
      <c r="G68" s="381"/>
      <c r="H68" s="381"/>
      <c r="I68" s="381"/>
      <c r="J68" s="381"/>
      <c r="K68" s="381"/>
      <c r="L68" s="381"/>
      <c r="M68" s="381"/>
      <c r="N68" s="381"/>
      <c r="O68" s="381"/>
      <c r="P68" s="381"/>
      <c r="Q68" s="381"/>
      <c r="R68" s="381"/>
      <c r="S68" s="381"/>
      <c r="T68" s="381"/>
      <c r="U68" s="381"/>
      <c r="V68" s="381"/>
      <c r="W68" s="381"/>
      <c r="X68" s="381"/>
      <c r="Y68" s="381"/>
      <c r="Z68" s="381"/>
      <c r="AA68" s="381"/>
      <c r="AB68" s="381"/>
      <c r="AC68" s="381"/>
      <c r="AD68" s="381"/>
      <c r="AE68" s="381"/>
      <c r="AF68" s="381"/>
      <c r="AG68" s="381"/>
      <c r="AH68" s="381"/>
      <c r="AI68" s="381"/>
      <c r="AJ68" s="381"/>
      <c r="AK68" s="381"/>
      <c r="AL68" s="381"/>
      <c r="AM68" s="381"/>
      <c r="AN68" s="381"/>
      <c r="AO68" s="381"/>
      <c r="AP68" s="381"/>
      <c r="AQ68" s="381"/>
      <c r="AR68" s="381"/>
      <c r="AS68" s="381"/>
      <c r="AT68" s="381"/>
      <c r="AU68" s="381"/>
      <c r="AV68" s="381"/>
      <c r="AW68" s="381"/>
      <c r="AX68" s="381"/>
    </row>
    <row r="69" spans="2:54" s="289" customFormat="1" ht="17.25" customHeight="1" x14ac:dyDescent="0.2">
      <c r="B69" s="289" t="s">
        <v>185</v>
      </c>
      <c r="E69" s="381"/>
      <c r="F69" s="381"/>
      <c r="G69" s="381"/>
      <c r="H69" s="381"/>
      <c r="I69" s="381"/>
      <c r="J69" s="381"/>
      <c r="K69" s="381"/>
      <c r="L69" s="381"/>
      <c r="M69" s="381"/>
      <c r="N69" s="381"/>
      <c r="O69" s="381"/>
      <c r="P69" s="381"/>
      <c r="Q69" s="381"/>
      <c r="R69" s="381"/>
      <c r="S69" s="381"/>
      <c r="T69" s="381"/>
      <c r="U69" s="381"/>
      <c r="V69" s="381"/>
      <c r="W69" s="381"/>
      <c r="X69" s="381"/>
      <c r="Y69" s="381"/>
      <c r="Z69" s="381"/>
      <c r="AA69" s="381"/>
      <c r="AB69" s="381"/>
      <c r="AC69" s="381"/>
      <c r="AD69" s="381"/>
      <c r="AE69" s="381"/>
      <c r="AF69" s="381"/>
      <c r="AG69" s="381"/>
      <c r="AH69" s="381"/>
      <c r="AI69" s="381"/>
      <c r="AJ69" s="381"/>
      <c r="AK69" s="381"/>
      <c r="AL69" s="381"/>
      <c r="AM69" s="381"/>
      <c r="AN69" s="381"/>
      <c r="AO69" s="381"/>
      <c r="AP69" s="381"/>
      <c r="AQ69" s="381"/>
      <c r="AR69" s="381"/>
      <c r="AS69" s="381"/>
      <c r="AT69" s="381"/>
      <c r="AU69" s="381"/>
      <c r="AV69" s="381"/>
      <c r="AW69" s="381"/>
      <c r="AX69" s="381"/>
      <c r="AY69" s="381"/>
      <c r="AZ69" s="381"/>
      <c r="BA69" s="381"/>
      <c r="BB69" s="381"/>
    </row>
    <row r="70" spans="2:54" s="289" customFormat="1" ht="17.25" customHeight="1" x14ac:dyDescent="0.2">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c r="AG70" s="381"/>
      <c r="AH70" s="381"/>
      <c r="AI70" s="381"/>
      <c r="AJ70" s="381"/>
      <c r="AK70" s="381"/>
      <c r="AL70" s="381"/>
      <c r="AM70" s="381"/>
      <c r="AN70" s="381"/>
      <c r="AO70" s="381"/>
      <c r="AP70" s="381"/>
      <c r="AQ70" s="381"/>
      <c r="AR70" s="381"/>
      <c r="AS70" s="381"/>
      <c r="AT70" s="381"/>
      <c r="AU70" s="381"/>
      <c r="AV70" s="381"/>
      <c r="AW70" s="381"/>
      <c r="AX70" s="381"/>
      <c r="AY70" s="381"/>
      <c r="AZ70" s="381"/>
      <c r="BA70" s="381"/>
      <c r="BB70" s="381"/>
    </row>
    <row r="71" spans="2:54" ht="17.25" customHeight="1" x14ac:dyDescent="0.2"/>
  </sheetData>
  <mergeCells count="10">
    <mergeCell ref="E28:P28"/>
    <mergeCell ref="E29:P29"/>
    <mergeCell ref="E30:P30"/>
    <mergeCell ref="E31:P31"/>
    <mergeCell ref="F4:K5"/>
    <mergeCell ref="E23:P23"/>
    <mergeCell ref="E24:P24"/>
    <mergeCell ref="E25:P25"/>
    <mergeCell ref="E26:P26"/>
    <mergeCell ref="E27:P27"/>
  </mergeCells>
  <phoneticPr fontId="4"/>
  <pageMargins left="0.70866141732283472" right="0.70866141732283472" top="0.74803149606299213" bottom="0.74803149606299213" header="0.31496062992125984" footer="0.31496062992125984"/>
  <pageSetup paperSize="9" scale="4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9F11-0266-44BA-90DD-100CDA569FC1}">
  <sheetPr>
    <pageSetUpPr fitToPage="1"/>
  </sheetPr>
  <dimension ref="A1:L50"/>
  <sheetViews>
    <sheetView workbookViewId="0">
      <selection activeCell="B1" sqref="B1"/>
    </sheetView>
  </sheetViews>
  <sheetFormatPr defaultColWidth="9" defaultRowHeight="19" x14ac:dyDescent="0.2"/>
  <cols>
    <col min="1" max="1" width="1.90625" style="383" customWidth="1"/>
    <col min="2" max="2" width="9" style="383"/>
    <col min="3" max="12" width="40.6328125" style="383" customWidth="1"/>
    <col min="13" max="16384" width="9" style="383"/>
  </cols>
  <sheetData>
    <row r="1" spans="1:4" x14ac:dyDescent="0.2">
      <c r="B1" s="383" t="s">
        <v>186</v>
      </c>
    </row>
    <row r="2" spans="1:4" x14ac:dyDescent="0.2">
      <c r="A2" s="382"/>
      <c r="B2" s="275" t="s">
        <v>187</v>
      </c>
      <c r="C2" s="275"/>
      <c r="D2" s="275"/>
    </row>
    <row r="3" spans="1:4" x14ac:dyDescent="0.2">
      <c r="A3" s="382"/>
      <c r="B3" s="275"/>
      <c r="C3" s="275"/>
      <c r="D3" s="275"/>
    </row>
    <row r="4" spans="1:4" x14ac:dyDescent="0.2">
      <c r="A4" s="382"/>
      <c r="B4" s="384" t="s">
        <v>49</v>
      </c>
      <c r="C4" s="384" t="s">
        <v>188</v>
      </c>
      <c r="D4" s="275"/>
    </row>
    <row r="5" spans="1:4" x14ac:dyDescent="0.2">
      <c r="A5" s="382"/>
      <c r="B5" s="385">
        <v>1</v>
      </c>
      <c r="C5" s="386" t="s">
        <v>24</v>
      </c>
      <c r="D5" s="275"/>
    </row>
    <row r="6" spans="1:4" x14ac:dyDescent="0.2">
      <c r="A6" s="382"/>
      <c r="B6" s="385">
        <v>2</v>
      </c>
      <c r="C6" s="386" t="s">
        <v>189</v>
      </c>
    </row>
    <row r="7" spans="1:4" x14ac:dyDescent="0.2">
      <c r="A7" s="382"/>
      <c r="B7" s="385">
        <v>3</v>
      </c>
      <c r="C7" s="386" t="s">
        <v>190</v>
      </c>
      <c r="D7" s="275"/>
    </row>
    <row r="8" spans="1:4" x14ac:dyDescent="0.2">
      <c r="A8" s="382"/>
      <c r="B8" s="385">
        <v>4</v>
      </c>
      <c r="C8" s="386" t="s">
        <v>191</v>
      </c>
      <c r="D8" s="275"/>
    </row>
    <row r="9" spans="1:4" x14ac:dyDescent="0.2">
      <c r="A9" s="382"/>
      <c r="B9" s="385">
        <v>5</v>
      </c>
      <c r="C9" s="386" t="s">
        <v>192</v>
      </c>
      <c r="D9" s="275"/>
    </row>
    <row r="10" spans="1:4" x14ac:dyDescent="0.2">
      <c r="A10" s="382"/>
      <c r="B10" s="385">
        <v>6</v>
      </c>
      <c r="C10" s="386" t="s">
        <v>193</v>
      </c>
      <c r="D10" s="275"/>
    </row>
    <row r="11" spans="1:4" x14ac:dyDescent="0.2">
      <c r="A11" s="382"/>
      <c r="B11" s="385">
        <v>7</v>
      </c>
      <c r="C11" s="386" t="s">
        <v>194</v>
      </c>
      <c r="D11" s="275"/>
    </row>
    <row r="12" spans="1:4" x14ac:dyDescent="0.2">
      <c r="A12" s="382"/>
      <c r="B12" s="385">
        <v>8</v>
      </c>
      <c r="C12" s="386" t="s">
        <v>194</v>
      </c>
      <c r="D12" s="275"/>
    </row>
    <row r="13" spans="1:4" x14ac:dyDescent="0.2">
      <c r="A13" s="382"/>
      <c r="B13" s="385">
        <v>9</v>
      </c>
      <c r="C13" s="386" t="s">
        <v>194</v>
      </c>
      <c r="D13" s="275"/>
    </row>
    <row r="14" spans="1:4" x14ac:dyDescent="0.2">
      <c r="A14" s="382"/>
      <c r="B14" s="275"/>
      <c r="C14" s="275"/>
      <c r="D14" s="275"/>
    </row>
    <row r="15" spans="1:4" x14ac:dyDescent="0.2">
      <c r="A15" s="382"/>
      <c r="B15" s="275" t="s">
        <v>195</v>
      </c>
      <c r="C15" s="275"/>
      <c r="D15" s="275"/>
    </row>
    <row r="16" spans="1:4" ht="19.5" thickBot="1" x14ac:dyDescent="0.25">
      <c r="A16" s="382"/>
      <c r="B16" s="275"/>
      <c r="C16" s="275"/>
      <c r="D16" s="275"/>
    </row>
    <row r="17" spans="1:12" ht="19.5" thickBot="1" x14ac:dyDescent="0.25">
      <c r="A17" s="382"/>
      <c r="B17" s="387" t="s">
        <v>152</v>
      </c>
      <c r="C17" s="388" t="s">
        <v>128</v>
      </c>
      <c r="D17" s="389" t="s">
        <v>66</v>
      </c>
      <c r="E17" s="389" t="s">
        <v>67</v>
      </c>
      <c r="F17" s="389" t="s">
        <v>68</v>
      </c>
      <c r="G17" s="390" t="s">
        <v>69</v>
      </c>
      <c r="H17" s="391" t="s">
        <v>70</v>
      </c>
      <c r="I17" s="391" t="s">
        <v>71</v>
      </c>
      <c r="J17" s="391" t="s">
        <v>72</v>
      </c>
      <c r="K17" s="391" t="s">
        <v>194</v>
      </c>
      <c r="L17" s="392" t="s">
        <v>194</v>
      </c>
    </row>
    <row r="18" spans="1:12" x14ac:dyDescent="0.2">
      <c r="A18" s="382"/>
      <c r="B18" s="1061" t="s">
        <v>196</v>
      </c>
      <c r="C18" s="393" t="s">
        <v>128</v>
      </c>
      <c r="D18" s="394" t="s">
        <v>132</v>
      </c>
      <c r="E18" s="394" t="s">
        <v>67</v>
      </c>
      <c r="F18" s="394" t="s">
        <v>68</v>
      </c>
      <c r="G18" s="395" t="s">
        <v>134</v>
      </c>
      <c r="H18" s="396" t="s">
        <v>734</v>
      </c>
      <c r="I18" s="396" t="s">
        <v>134</v>
      </c>
      <c r="J18" s="396" t="s">
        <v>134</v>
      </c>
      <c r="K18" s="396" t="s">
        <v>194</v>
      </c>
      <c r="L18" s="397" t="s">
        <v>194</v>
      </c>
    </row>
    <row r="19" spans="1:12" x14ac:dyDescent="0.2">
      <c r="B19" s="1062"/>
      <c r="C19" s="398" t="s">
        <v>194</v>
      </c>
      <c r="D19" s="399" t="s">
        <v>194</v>
      </c>
      <c r="E19" s="399" t="s">
        <v>194</v>
      </c>
      <c r="F19" s="399" t="s">
        <v>194</v>
      </c>
      <c r="G19" s="400" t="s">
        <v>197</v>
      </c>
      <c r="H19" s="399" t="s">
        <v>735</v>
      </c>
      <c r="I19" s="399" t="s">
        <v>194</v>
      </c>
      <c r="J19" s="401" t="s">
        <v>197</v>
      </c>
      <c r="K19" s="401" t="s">
        <v>194</v>
      </c>
      <c r="L19" s="402" t="s">
        <v>194</v>
      </c>
    </row>
    <row r="20" spans="1:12" x14ac:dyDescent="0.2">
      <c r="B20" s="1062"/>
      <c r="C20" s="398" t="s">
        <v>194</v>
      </c>
      <c r="D20" s="399" t="s">
        <v>194</v>
      </c>
      <c r="E20" s="399" t="s">
        <v>194</v>
      </c>
      <c r="F20" s="399" t="s">
        <v>194</v>
      </c>
      <c r="G20" s="399" t="s">
        <v>194</v>
      </c>
      <c r="H20" s="399" t="s">
        <v>736</v>
      </c>
      <c r="I20" s="399" t="s">
        <v>194</v>
      </c>
      <c r="J20" s="399" t="s">
        <v>198</v>
      </c>
      <c r="K20" s="399" t="s">
        <v>194</v>
      </c>
      <c r="L20" s="403" t="s">
        <v>194</v>
      </c>
    </row>
    <row r="21" spans="1:12" x14ac:dyDescent="0.2">
      <c r="B21" s="1062"/>
      <c r="C21" s="398" t="s">
        <v>194</v>
      </c>
      <c r="D21" s="399" t="s">
        <v>194</v>
      </c>
      <c r="E21" s="399" t="s">
        <v>194</v>
      </c>
      <c r="F21" s="399" t="s">
        <v>194</v>
      </c>
      <c r="G21" s="399" t="s">
        <v>194</v>
      </c>
      <c r="H21" s="399" t="s">
        <v>737</v>
      </c>
      <c r="I21" s="399" t="s">
        <v>194</v>
      </c>
      <c r="J21" s="399" t="s">
        <v>199</v>
      </c>
      <c r="K21" s="399" t="s">
        <v>194</v>
      </c>
      <c r="L21" s="403" t="s">
        <v>194</v>
      </c>
    </row>
    <row r="22" spans="1:12" x14ac:dyDescent="0.2">
      <c r="B22" s="1062"/>
      <c r="C22" s="398" t="s">
        <v>194</v>
      </c>
      <c r="D22" s="399" t="s">
        <v>194</v>
      </c>
      <c r="E22" s="399" t="s">
        <v>194</v>
      </c>
      <c r="F22" s="399" t="s">
        <v>194</v>
      </c>
      <c r="G22" s="399" t="s">
        <v>194</v>
      </c>
      <c r="H22" s="399" t="s">
        <v>738</v>
      </c>
      <c r="I22" s="399" t="s">
        <v>194</v>
      </c>
      <c r="J22" s="399" t="s">
        <v>194</v>
      </c>
      <c r="K22" s="399" t="s">
        <v>194</v>
      </c>
      <c r="L22" s="403" t="s">
        <v>194</v>
      </c>
    </row>
    <row r="23" spans="1:12" x14ac:dyDescent="0.2">
      <c r="B23" s="1062"/>
      <c r="C23" s="398" t="s">
        <v>194</v>
      </c>
      <c r="D23" s="399" t="s">
        <v>194</v>
      </c>
      <c r="E23" s="399" t="s">
        <v>194</v>
      </c>
      <c r="F23" s="399" t="s">
        <v>194</v>
      </c>
      <c r="G23" s="399" t="s">
        <v>194</v>
      </c>
      <c r="H23" s="399" t="s">
        <v>739</v>
      </c>
      <c r="I23" s="399" t="s">
        <v>194</v>
      </c>
      <c r="J23" s="399" t="s">
        <v>194</v>
      </c>
      <c r="K23" s="399" t="s">
        <v>194</v>
      </c>
      <c r="L23" s="403" t="s">
        <v>194</v>
      </c>
    </row>
    <row r="24" spans="1:12" x14ac:dyDescent="0.2">
      <c r="B24" s="1062"/>
      <c r="C24" s="398" t="s">
        <v>194</v>
      </c>
      <c r="D24" s="399" t="s">
        <v>194</v>
      </c>
      <c r="E24" s="399" t="s">
        <v>194</v>
      </c>
      <c r="F24" s="399" t="s">
        <v>194</v>
      </c>
      <c r="G24" s="399" t="s">
        <v>194</v>
      </c>
      <c r="H24" s="399" t="s">
        <v>740</v>
      </c>
      <c r="I24" s="399" t="s">
        <v>194</v>
      </c>
      <c r="J24" s="399" t="s">
        <v>194</v>
      </c>
      <c r="K24" s="399" t="s">
        <v>194</v>
      </c>
      <c r="L24" s="403" t="s">
        <v>194</v>
      </c>
    </row>
    <row r="25" spans="1:12" x14ac:dyDescent="0.2">
      <c r="B25" s="1062"/>
      <c r="C25" s="398" t="s">
        <v>194</v>
      </c>
      <c r="D25" s="399" t="s">
        <v>194</v>
      </c>
      <c r="E25" s="399" t="s">
        <v>194</v>
      </c>
      <c r="F25" s="399" t="s">
        <v>194</v>
      </c>
      <c r="G25" s="399" t="s">
        <v>194</v>
      </c>
      <c r="H25" s="399" t="s">
        <v>194</v>
      </c>
      <c r="I25" s="399" t="s">
        <v>194</v>
      </c>
      <c r="J25" s="399" t="s">
        <v>194</v>
      </c>
      <c r="K25" s="399" t="s">
        <v>194</v>
      </c>
      <c r="L25" s="403" t="s">
        <v>194</v>
      </c>
    </row>
    <row r="26" spans="1:12" x14ac:dyDescent="0.2">
      <c r="B26" s="1062"/>
      <c r="C26" s="398" t="s">
        <v>194</v>
      </c>
      <c r="D26" s="399" t="s">
        <v>194</v>
      </c>
      <c r="E26" s="399" t="s">
        <v>194</v>
      </c>
      <c r="F26" s="399" t="s">
        <v>194</v>
      </c>
      <c r="G26" s="399" t="s">
        <v>194</v>
      </c>
      <c r="H26" s="399" t="s">
        <v>194</v>
      </c>
      <c r="I26" s="399" t="s">
        <v>194</v>
      </c>
      <c r="J26" s="399" t="s">
        <v>194</v>
      </c>
      <c r="K26" s="399" t="s">
        <v>194</v>
      </c>
      <c r="L26" s="403" t="s">
        <v>194</v>
      </c>
    </row>
    <row r="27" spans="1:12" x14ac:dyDescent="0.2">
      <c r="B27" s="1062"/>
      <c r="C27" s="398" t="s">
        <v>194</v>
      </c>
      <c r="D27" s="399" t="s">
        <v>194</v>
      </c>
      <c r="E27" s="399" t="s">
        <v>194</v>
      </c>
      <c r="F27" s="399" t="s">
        <v>194</v>
      </c>
      <c r="G27" s="399" t="s">
        <v>194</v>
      </c>
      <c r="H27" s="399" t="s">
        <v>194</v>
      </c>
      <c r="I27" s="399" t="s">
        <v>194</v>
      </c>
      <c r="J27" s="399" t="s">
        <v>194</v>
      </c>
      <c r="K27" s="399" t="s">
        <v>194</v>
      </c>
      <c r="L27" s="403" t="s">
        <v>194</v>
      </c>
    </row>
    <row r="28" spans="1:12" x14ac:dyDescent="0.2">
      <c r="B28" s="1062"/>
      <c r="C28" s="398" t="s">
        <v>194</v>
      </c>
      <c r="D28" s="399" t="s">
        <v>194</v>
      </c>
      <c r="E28" s="399" t="s">
        <v>194</v>
      </c>
      <c r="F28" s="399" t="s">
        <v>194</v>
      </c>
      <c r="G28" s="399" t="s">
        <v>194</v>
      </c>
      <c r="H28" s="399" t="s">
        <v>194</v>
      </c>
      <c r="I28" s="399" t="s">
        <v>194</v>
      </c>
      <c r="J28" s="399" t="s">
        <v>194</v>
      </c>
      <c r="K28" s="399" t="s">
        <v>194</v>
      </c>
      <c r="L28" s="403" t="s">
        <v>194</v>
      </c>
    </row>
    <row r="29" spans="1:12" x14ac:dyDescent="0.2">
      <c r="B29" s="1062"/>
      <c r="C29" s="398" t="s">
        <v>194</v>
      </c>
      <c r="D29" s="399" t="s">
        <v>194</v>
      </c>
      <c r="E29" s="399" t="s">
        <v>194</v>
      </c>
      <c r="F29" s="399" t="s">
        <v>194</v>
      </c>
      <c r="G29" s="399" t="s">
        <v>194</v>
      </c>
      <c r="H29" s="399" t="s">
        <v>194</v>
      </c>
      <c r="I29" s="399" t="s">
        <v>194</v>
      </c>
      <c r="J29" s="399" t="s">
        <v>194</v>
      </c>
      <c r="K29" s="399" t="s">
        <v>194</v>
      </c>
      <c r="L29" s="403" t="s">
        <v>194</v>
      </c>
    </row>
    <row r="30" spans="1:12" ht="19.5" thickBot="1" x14ac:dyDescent="0.25">
      <c r="B30" s="1063"/>
      <c r="C30" s="404" t="s">
        <v>194</v>
      </c>
      <c r="D30" s="405" t="s">
        <v>194</v>
      </c>
      <c r="E30" s="405" t="s">
        <v>194</v>
      </c>
      <c r="F30" s="405" t="s">
        <v>194</v>
      </c>
      <c r="G30" s="405" t="s">
        <v>194</v>
      </c>
      <c r="H30" s="405" t="s">
        <v>194</v>
      </c>
      <c r="I30" s="405" t="s">
        <v>194</v>
      </c>
      <c r="J30" s="405" t="s">
        <v>194</v>
      </c>
      <c r="K30" s="405" t="s">
        <v>194</v>
      </c>
      <c r="L30" s="406" t="s">
        <v>194</v>
      </c>
    </row>
    <row r="34" spans="3:3" x14ac:dyDescent="0.2">
      <c r="C34" s="383" t="s">
        <v>200</v>
      </c>
    </row>
    <row r="35" spans="3:3" x14ac:dyDescent="0.2">
      <c r="C35" s="383" t="s">
        <v>201</v>
      </c>
    </row>
    <row r="36" spans="3:3" x14ac:dyDescent="0.2">
      <c r="C36" s="383" t="s">
        <v>202</v>
      </c>
    </row>
    <row r="37" spans="3:3" x14ac:dyDescent="0.2">
      <c r="C37" s="383" t="s">
        <v>203</v>
      </c>
    </row>
    <row r="38" spans="3:3" x14ac:dyDescent="0.2">
      <c r="C38" s="383" t="s">
        <v>204</v>
      </c>
    </row>
    <row r="39" spans="3:3" x14ac:dyDescent="0.2">
      <c r="C39" s="383" t="s">
        <v>205</v>
      </c>
    </row>
    <row r="40" spans="3:3" x14ac:dyDescent="0.2">
      <c r="C40" s="383" t="s">
        <v>206</v>
      </c>
    </row>
    <row r="41" spans="3:3" x14ac:dyDescent="0.2">
      <c r="C41" s="383" t="s">
        <v>207</v>
      </c>
    </row>
    <row r="42" spans="3:3" x14ac:dyDescent="0.2">
      <c r="C42" s="383" t="s">
        <v>208</v>
      </c>
    </row>
    <row r="43" spans="3:3" x14ac:dyDescent="0.2">
      <c r="C43" s="383" t="s">
        <v>209</v>
      </c>
    </row>
    <row r="45" spans="3:3" x14ac:dyDescent="0.2">
      <c r="C45" s="383" t="s">
        <v>210</v>
      </c>
    </row>
    <row r="46" spans="3:3" x14ac:dyDescent="0.2">
      <c r="C46" s="383" t="s">
        <v>211</v>
      </c>
    </row>
    <row r="47" spans="3:3" x14ac:dyDescent="0.2">
      <c r="C47" s="383" t="s">
        <v>212</v>
      </c>
    </row>
    <row r="48" spans="3:3" x14ac:dyDescent="0.2">
      <c r="C48" s="383" t="s">
        <v>213</v>
      </c>
    </row>
    <row r="49" spans="3:3" x14ac:dyDescent="0.2">
      <c r="C49" s="383" t="s">
        <v>214</v>
      </c>
    </row>
    <row r="50" spans="3:3" x14ac:dyDescent="0.2">
      <c r="C50" s="383" t="s">
        <v>215</v>
      </c>
    </row>
  </sheetData>
  <mergeCells count="1">
    <mergeCell ref="B18:B30"/>
  </mergeCells>
  <phoneticPr fontId="4"/>
  <pageMargins left="0.70866141732283472" right="0.70866141732283472" top="0.74803149606299213" bottom="0.74803149606299213" header="0.31496062992125984" footer="0.31496062992125984"/>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27"/>
  <sheetViews>
    <sheetView view="pageBreakPreview" zoomScaleNormal="75" workbookViewId="0"/>
  </sheetViews>
  <sheetFormatPr defaultColWidth="9" defaultRowHeight="13" x14ac:dyDescent="0.2"/>
  <cols>
    <col min="1" max="60" width="2.6328125" style="65" customWidth="1"/>
    <col min="61" max="16384" width="9" style="65"/>
  </cols>
  <sheetData>
    <row r="1" spans="1:49" s="5" customFormat="1" ht="13.5" thickBot="1" x14ac:dyDescent="0.25">
      <c r="A1" s="162" t="s">
        <v>216</v>
      </c>
    </row>
    <row r="2" spans="1:49" s="9" customFormat="1" ht="18" customHeight="1" x14ac:dyDescent="0.2">
      <c r="A2" s="1138" t="s">
        <v>217</v>
      </c>
      <c r="B2" s="1139"/>
      <c r="C2" s="1139"/>
      <c r="D2" s="1139"/>
      <c r="E2" s="1139"/>
      <c r="F2" s="1139"/>
      <c r="G2" s="1139"/>
      <c r="H2" s="1139"/>
      <c r="I2" s="1139"/>
      <c r="J2" s="1140"/>
      <c r="K2" s="1126" t="s">
        <v>218</v>
      </c>
      <c r="L2" s="1127"/>
      <c r="M2" s="1127"/>
      <c r="N2" s="1127"/>
      <c r="O2" s="1127"/>
      <c r="P2" s="1127"/>
      <c r="Q2" s="1127"/>
      <c r="R2" s="1127"/>
      <c r="S2" s="1127"/>
      <c r="T2" s="1127"/>
      <c r="U2" s="1127"/>
      <c r="V2" s="1127"/>
      <c r="W2" s="1127"/>
      <c r="X2" s="1127"/>
      <c r="Y2" s="1127"/>
      <c r="Z2" s="1127"/>
      <c r="AA2" s="1127"/>
      <c r="AB2" s="1127"/>
      <c r="AC2" s="1127"/>
      <c r="AD2" s="1128"/>
      <c r="AE2" s="1118" t="s">
        <v>219</v>
      </c>
      <c r="AF2" s="1118"/>
      <c r="AG2" s="1118"/>
      <c r="AH2" s="1118"/>
      <c r="AI2" s="1118" t="s">
        <v>220</v>
      </c>
      <c r="AJ2" s="1118"/>
      <c r="AK2" s="1118"/>
      <c r="AL2" s="1118"/>
      <c r="AN2" s="1119" t="s">
        <v>221</v>
      </c>
      <c r="AO2" s="1120"/>
      <c r="AP2" s="1120"/>
      <c r="AQ2" s="1120"/>
      <c r="AR2" s="1120"/>
      <c r="AS2" s="1120"/>
      <c r="AT2" s="1120"/>
      <c r="AU2" s="1120"/>
      <c r="AV2" s="1120"/>
      <c r="AW2" s="1121"/>
    </row>
    <row r="3" spans="1:49" s="9" customFormat="1" ht="18" customHeight="1" x14ac:dyDescent="0.2">
      <c r="A3" s="1141"/>
      <c r="B3" s="1142"/>
      <c r="C3" s="1142"/>
      <c r="D3" s="1142"/>
      <c r="E3" s="1142"/>
      <c r="F3" s="1142"/>
      <c r="G3" s="1142"/>
      <c r="H3" s="1142"/>
      <c r="I3" s="1142"/>
      <c r="J3" s="1143"/>
      <c r="K3" s="1125" t="s">
        <v>222</v>
      </c>
      <c r="L3" s="1125"/>
      <c r="M3" s="1125"/>
      <c r="N3" s="1125"/>
      <c r="O3" s="1126" t="s">
        <v>223</v>
      </c>
      <c r="P3" s="1127"/>
      <c r="Q3" s="1127"/>
      <c r="R3" s="1128"/>
      <c r="S3" s="1129" t="s">
        <v>224</v>
      </c>
      <c r="T3" s="1130"/>
      <c r="U3" s="1130"/>
      <c r="V3" s="1131"/>
      <c r="W3" s="1126" t="s">
        <v>225</v>
      </c>
      <c r="X3" s="1127"/>
      <c r="Y3" s="1127"/>
      <c r="Z3" s="1128"/>
      <c r="AA3" s="1126" t="s">
        <v>226</v>
      </c>
      <c r="AB3" s="1127"/>
      <c r="AC3" s="1127"/>
      <c r="AD3" s="1128"/>
      <c r="AE3" s="1118"/>
      <c r="AF3" s="1118"/>
      <c r="AG3" s="1118"/>
      <c r="AH3" s="1118"/>
      <c r="AI3" s="1118"/>
      <c r="AJ3" s="1118"/>
      <c r="AK3" s="1118"/>
      <c r="AL3" s="1118"/>
      <c r="AN3" s="1122"/>
      <c r="AO3" s="1123"/>
      <c r="AP3" s="1123"/>
      <c r="AQ3" s="1123"/>
      <c r="AR3" s="1123"/>
      <c r="AS3" s="1123"/>
      <c r="AT3" s="1123"/>
      <c r="AU3" s="1123"/>
      <c r="AV3" s="1123"/>
      <c r="AW3" s="1124"/>
    </row>
    <row r="4" spans="1:49" s="9" customFormat="1" ht="18" customHeight="1" x14ac:dyDescent="0.2">
      <c r="A4" s="1113" t="s">
        <v>227</v>
      </c>
      <c r="B4" s="1113"/>
      <c r="C4" s="1113"/>
      <c r="D4" s="1113"/>
      <c r="E4" s="1113"/>
      <c r="F4" s="1113"/>
      <c r="G4" s="1113"/>
      <c r="H4" s="1144" t="s">
        <v>228</v>
      </c>
      <c r="I4" s="1145"/>
      <c r="J4" s="1146"/>
      <c r="K4" s="1093"/>
      <c r="L4" s="1093"/>
      <c r="M4" s="1093"/>
      <c r="N4" s="1093"/>
      <c r="O4" s="1093"/>
      <c r="P4" s="1093"/>
      <c r="Q4" s="1093"/>
      <c r="R4" s="1093"/>
      <c r="S4" s="1093"/>
      <c r="T4" s="1093"/>
      <c r="U4" s="1093"/>
      <c r="V4" s="1093"/>
      <c r="W4" s="1093"/>
      <c r="X4" s="1093"/>
      <c r="Y4" s="1093"/>
      <c r="Z4" s="1093"/>
      <c r="AA4" s="1084"/>
      <c r="AB4" s="1085"/>
      <c r="AC4" s="1085"/>
      <c r="AD4" s="1086"/>
      <c r="AE4" s="1093"/>
      <c r="AF4" s="1093"/>
      <c r="AG4" s="1093"/>
      <c r="AH4" s="1093"/>
      <c r="AI4" s="1093"/>
      <c r="AJ4" s="1093"/>
      <c r="AK4" s="1093"/>
      <c r="AL4" s="1093"/>
      <c r="AN4" s="1132"/>
      <c r="AO4" s="1133"/>
      <c r="AP4" s="1133"/>
      <c r="AQ4" s="1133"/>
      <c r="AR4" s="1133"/>
      <c r="AS4" s="1133"/>
      <c r="AT4" s="1133"/>
      <c r="AU4" s="1133"/>
      <c r="AV4" s="1133"/>
      <c r="AW4" s="1134"/>
    </row>
    <row r="5" spans="1:49" s="9" customFormat="1" ht="18" customHeight="1" x14ac:dyDescent="0.2">
      <c r="A5" s="1113"/>
      <c r="B5" s="1113"/>
      <c r="C5" s="1113"/>
      <c r="D5" s="1113"/>
      <c r="E5" s="1113"/>
      <c r="F5" s="1113"/>
      <c r="G5" s="1113"/>
      <c r="H5" s="1087" t="s">
        <v>229</v>
      </c>
      <c r="I5" s="1088"/>
      <c r="J5" s="1089"/>
      <c r="K5" s="1093"/>
      <c r="L5" s="1093"/>
      <c r="M5" s="1093"/>
      <c r="N5" s="1093"/>
      <c r="O5" s="1093"/>
      <c r="P5" s="1093"/>
      <c r="Q5" s="1093"/>
      <c r="R5" s="1093"/>
      <c r="S5" s="1093"/>
      <c r="T5" s="1093"/>
      <c r="U5" s="1093"/>
      <c r="V5" s="1093"/>
      <c r="W5" s="1093"/>
      <c r="X5" s="1093"/>
      <c r="Y5" s="1093"/>
      <c r="Z5" s="1093"/>
      <c r="AA5" s="1084"/>
      <c r="AB5" s="1085"/>
      <c r="AC5" s="1085"/>
      <c r="AD5" s="1086"/>
      <c r="AE5" s="1093"/>
      <c r="AF5" s="1093"/>
      <c r="AG5" s="1093"/>
      <c r="AH5" s="1093"/>
      <c r="AI5" s="1093"/>
      <c r="AJ5" s="1093"/>
      <c r="AK5" s="1093"/>
      <c r="AL5" s="1093"/>
      <c r="AN5" s="1132"/>
      <c r="AO5" s="1133"/>
      <c r="AP5" s="1133"/>
      <c r="AQ5" s="1133"/>
      <c r="AR5" s="1133"/>
      <c r="AS5" s="1133"/>
      <c r="AT5" s="1133"/>
      <c r="AU5" s="1133"/>
      <c r="AV5" s="1133"/>
      <c r="AW5" s="1134"/>
    </row>
    <row r="6" spans="1:49" s="9" customFormat="1" ht="18" customHeight="1" x14ac:dyDescent="0.2">
      <c r="A6" s="1113" t="s">
        <v>230</v>
      </c>
      <c r="B6" s="1113"/>
      <c r="C6" s="1113"/>
      <c r="D6" s="1113"/>
      <c r="E6" s="1113"/>
      <c r="F6" s="1113"/>
      <c r="G6" s="1113"/>
      <c r="H6" s="1080" t="s">
        <v>228</v>
      </c>
      <c r="I6" s="1080"/>
      <c r="J6" s="1080"/>
      <c r="K6" s="1093"/>
      <c r="L6" s="1093"/>
      <c r="M6" s="1093"/>
      <c r="N6" s="1093"/>
      <c r="O6" s="1093"/>
      <c r="P6" s="1093"/>
      <c r="Q6" s="1093"/>
      <c r="R6" s="1093"/>
      <c r="S6" s="1093"/>
      <c r="T6" s="1093"/>
      <c r="U6" s="1093"/>
      <c r="V6" s="1093"/>
      <c r="W6" s="1093"/>
      <c r="X6" s="1093"/>
      <c r="Y6" s="1093"/>
      <c r="Z6" s="1093"/>
      <c r="AA6" s="1084"/>
      <c r="AB6" s="1085"/>
      <c r="AC6" s="1085"/>
      <c r="AD6" s="1086"/>
      <c r="AE6" s="1093"/>
      <c r="AF6" s="1093"/>
      <c r="AG6" s="1093"/>
      <c r="AH6" s="1093"/>
      <c r="AI6" s="1093"/>
      <c r="AJ6" s="1093"/>
      <c r="AK6" s="1093"/>
      <c r="AL6" s="1093"/>
      <c r="AN6" s="1132"/>
      <c r="AO6" s="1133"/>
      <c r="AP6" s="1133"/>
      <c r="AQ6" s="1133"/>
      <c r="AR6" s="1133"/>
      <c r="AS6" s="1133"/>
      <c r="AT6" s="1133"/>
      <c r="AU6" s="1133"/>
      <c r="AV6" s="1133"/>
      <c r="AW6" s="1134"/>
    </row>
    <row r="7" spans="1:49" s="9" customFormat="1" ht="18" customHeight="1" x14ac:dyDescent="0.2">
      <c r="A7" s="1113"/>
      <c r="B7" s="1113"/>
      <c r="C7" s="1113"/>
      <c r="D7" s="1113"/>
      <c r="E7" s="1113"/>
      <c r="F7" s="1113"/>
      <c r="G7" s="1113"/>
      <c r="H7" s="1087" t="s">
        <v>229</v>
      </c>
      <c r="I7" s="1088"/>
      <c r="J7" s="1089"/>
      <c r="K7" s="1093"/>
      <c r="L7" s="1093"/>
      <c r="M7" s="1093"/>
      <c r="N7" s="1093"/>
      <c r="O7" s="1093"/>
      <c r="P7" s="1093"/>
      <c r="Q7" s="1093"/>
      <c r="R7" s="1093"/>
      <c r="S7" s="1093"/>
      <c r="T7" s="1093"/>
      <c r="U7" s="1093"/>
      <c r="V7" s="1093"/>
      <c r="W7" s="1093"/>
      <c r="X7" s="1093"/>
      <c r="Y7" s="1093"/>
      <c r="Z7" s="1093"/>
      <c r="AA7" s="1084"/>
      <c r="AB7" s="1085"/>
      <c r="AC7" s="1085"/>
      <c r="AD7" s="1086"/>
      <c r="AE7" s="1093"/>
      <c r="AF7" s="1093"/>
      <c r="AG7" s="1093"/>
      <c r="AH7" s="1093"/>
      <c r="AI7" s="1093"/>
      <c r="AJ7" s="1093"/>
      <c r="AK7" s="1093"/>
      <c r="AL7" s="1093"/>
      <c r="AN7" s="1132"/>
      <c r="AO7" s="1133"/>
      <c r="AP7" s="1133"/>
      <c r="AQ7" s="1133"/>
      <c r="AR7" s="1133"/>
      <c r="AS7" s="1133"/>
      <c r="AT7" s="1133"/>
      <c r="AU7" s="1133"/>
      <c r="AV7" s="1133"/>
      <c r="AW7" s="1134"/>
    </row>
    <row r="8" spans="1:49" s="9" customFormat="1" ht="18" customHeight="1" x14ac:dyDescent="0.2">
      <c r="A8" s="1113" t="s">
        <v>231</v>
      </c>
      <c r="B8" s="1113"/>
      <c r="C8" s="1113"/>
      <c r="D8" s="1113"/>
      <c r="E8" s="1113"/>
      <c r="F8" s="1113"/>
      <c r="G8" s="1113"/>
      <c r="H8" s="1080" t="s">
        <v>228</v>
      </c>
      <c r="I8" s="1080"/>
      <c r="J8" s="1080"/>
      <c r="K8" s="1093"/>
      <c r="L8" s="1093"/>
      <c r="M8" s="1093"/>
      <c r="N8" s="1093"/>
      <c r="O8" s="1093"/>
      <c r="P8" s="1093"/>
      <c r="Q8" s="1093"/>
      <c r="R8" s="1093"/>
      <c r="S8" s="1093"/>
      <c r="T8" s="1093"/>
      <c r="U8" s="1093"/>
      <c r="V8" s="1093"/>
      <c r="W8" s="1093"/>
      <c r="X8" s="1093"/>
      <c r="Y8" s="1093"/>
      <c r="Z8" s="1093"/>
      <c r="AA8" s="1084"/>
      <c r="AB8" s="1085"/>
      <c r="AC8" s="1085"/>
      <c r="AD8" s="1086"/>
      <c r="AE8" s="1093"/>
      <c r="AF8" s="1093"/>
      <c r="AG8" s="1093"/>
      <c r="AH8" s="1093"/>
      <c r="AI8" s="1093"/>
      <c r="AJ8" s="1093"/>
      <c r="AK8" s="1093"/>
      <c r="AL8" s="1093"/>
      <c r="AN8" s="1132"/>
      <c r="AO8" s="1133"/>
      <c r="AP8" s="1133"/>
      <c r="AQ8" s="1133"/>
      <c r="AR8" s="1133"/>
      <c r="AS8" s="1133"/>
      <c r="AT8" s="1133"/>
      <c r="AU8" s="1133"/>
      <c r="AV8" s="1133"/>
      <c r="AW8" s="1134"/>
    </row>
    <row r="9" spans="1:49" s="9" customFormat="1" ht="18" customHeight="1" x14ac:dyDescent="0.2">
      <c r="A9" s="1113"/>
      <c r="B9" s="1113"/>
      <c r="C9" s="1113"/>
      <c r="D9" s="1113"/>
      <c r="E9" s="1113"/>
      <c r="F9" s="1113"/>
      <c r="G9" s="1113"/>
      <c r="H9" s="1087" t="s">
        <v>229</v>
      </c>
      <c r="I9" s="1088"/>
      <c r="J9" s="1089"/>
      <c r="K9" s="1093"/>
      <c r="L9" s="1093"/>
      <c r="M9" s="1093"/>
      <c r="N9" s="1093"/>
      <c r="O9" s="1093"/>
      <c r="P9" s="1093"/>
      <c r="Q9" s="1093"/>
      <c r="R9" s="1093"/>
      <c r="S9" s="1093"/>
      <c r="T9" s="1093"/>
      <c r="U9" s="1093"/>
      <c r="V9" s="1093"/>
      <c r="W9" s="1093"/>
      <c r="X9" s="1093"/>
      <c r="Y9" s="1093"/>
      <c r="Z9" s="1093"/>
      <c r="AA9" s="1084"/>
      <c r="AB9" s="1085"/>
      <c r="AC9" s="1085"/>
      <c r="AD9" s="1086"/>
      <c r="AE9" s="1093"/>
      <c r="AF9" s="1093"/>
      <c r="AG9" s="1093"/>
      <c r="AH9" s="1093"/>
      <c r="AI9" s="1093"/>
      <c r="AJ9" s="1093"/>
      <c r="AK9" s="1093"/>
      <c r="AL9" s="1093"/>
      <c r="AN9" s="1132"/>
      <c r="AO9" s="1133"/>
      <c r="AP9" s="1133"/>
      <c r="AQ9" s="1133"/>
      <c r="AR9" s="1133"/>
      <c r="AS9" s="1133"/>
      <c r="AT9" s="1133"/>
      <c r="AU9" s="1133"/>
      <c r="AV9" s="1133"/>
      <c r="AW9" s="1134"/>
    </row>
    <row r="10" spans="1:49" s="9" customFormat="1" ht="18" customHeight="1" x14ac:dyDescent="0.2">
      <c r="A10" s="1113" t="s">
        <v>232</v>
      </c>
      <c r="B10" s="1113"/>
      <c r="C10" s="1113"/>
      <c r="D10" s="1113"/>
      <c r="E10" s="1113"/>
      <c r="F10" s="1113"/>
      <c r="G10" s="1113"/>
      <c r="H10" s="1080" t="s">
        <v>228</v>
      </c>
      <c r="I10" s="1080"/>
      <c r="J10" s="1080"/>
      <c r="K10" s="1093"/>
      <c r="L10" s="1093"/>
      <c r="M10" s="1093"/>
      <c r="N10" s="1093"/>
      <c r="O10" s="1093"/>
      <c r="P10" s="1093"/>
      <c r="Q10" s="1093"/>
      <c r="R10" s="1093"/>
      <c r="S10" s="1093"/>
      <c r="T10" s="1093"/>
      <c r="U10" s="1093"/>
      <c r="V10" s="1093"/>
      <c r="W10" s="1093"/>
      <c r="X10" s="1093"/>
      <c r="Y10" s="1093"/>
      <c r="Z10" s="1093"/>
      <c r="AA10" s="1084"/>
      <c r="AB10" s="1085"/>
      <c r="AC10" s="1085"/>
      <c r="AD10" s="1086"/>
      <c r="AE10" s="1093"/>
      <c r="AF10" s="1093"/>
      <c r="AG10" s="1093"/>
      <c r="AH10" s="1093"/>
      <c r="AI10" s="1093"/>
      <c r="AJ10" s="1093"/>
      <c r="AK10" s="1093"/>
      <c r="AL10" s="1093"/>
      <c r="AN10" s="1132"/>
      <c r="AO10" s="1133"/>
      <c r="AP10" s="1133"/>
      <c r="AQ10" s="1133"/>
      <c r="AR10" s="1133"/>
      <c r="AS10" s="1133"/>
      <c r="AT10" s="1133"/>
      <c r="AU10" s="1133"/>
      <c r="AV10" s="1133"/>
      <c r="AW10" s="1134"/>
    </row>
    <row r="11" spans="1:49" s="9" customFormat="1" ht="18" customHeight="1" x14ac:dyDescent="0.2">
      <c r="A11" s="1113"/>
      <c r="B11" s="1113"/>
      <c r="C11" s="1113"/>
      <c r="D11" s="1113"/>
      <c r="E11" s="1113"/>
      <c r="F11" s="1113"/>
      <c r="G11" s="1113"/>
      <c r="H11" s="1087" t="s">
        <v>229</v>
      </c>
      <c r="I11" s="1088"/>
      <c r="J11" s="1089"/>
      <c r="K11" s="1093"/>
      <c r="L11" s="1093"/>
      <c r="M11" s="1093"/>
      <c r="N11" s="1093"/>
      <c r="O11" s="1093"/>
      <c r="P11" s="1093"/>
      <c r="Q11" s="1093"/>
      <c r="R11" s="1093"/>
      <c r="S11" s="1093"/>
      <c r="T11" s="1093"/>
      <c r="U11" s="1093"/>
      <c r="V11" s="1093"/>
      <c r="W11" s="1093"/>
      <c r="X11" s="1093"/>
      <c r="Y11" s="1093"/>
      <c r="Z11" s="1093"/>
      <c r="AA11" s="1084"/>
      <c r="AB11" s="1085"/>
      <c r="AC11" s="1085"/>
      <c r="AD11" s="1086"/>
      <c r="AE11" s="1093"/>
      <c r="AF11" s="1093"/>
      <c r="AG11" s="1093"/>
      <c r="AH11" s="1093"/>
      <c r="AI11" s="1093"/>
      <c r="AJ11" s="1093"/>
      <c r="AK11" s="1093"/>
      <c r="AL11" s="1093"/>
      <c r="AN11" s="1132"/>
      <c r="AO11" s="1133"/>
      <c r="AP11" s="1133"/>
      <c r="AQ11" s="1133"/>
      <c r="AR11" s="1133"/>
      <c r="AS11" s="1133"/>
      <c r="AT11" s="1133"/>
      <c r="AU11" s="1133"/>
      <c r="AV11" s="1133"/>
      <c r="AW11" s="1134"/>
    </row>
    <row r="12" spans="1:49" s="9" customFormat="1" ht="18" customHeight="1" x14ac:dyDescent="0.2">
      <c r="A12" s="1113" t="s">
        <v>233</v>
      </c>
      <c r="B12" s="1113"/>
      <c r="C12" s="1113"/>
      <c r="D12" s="1113"/>
      <c r="E12" s="1113"/>
      <c r="F12" s="1113"/>
      <c r="G12" s="1113"/>
      <c r="H12" s="1080" t="s">
        <v>228</v>
      </c>
      <c r="I12" s="1080"/>
      <c r="J12" s="1080"/>
      <c r="K12" s="1093"/>
      <c r="L12" s="1093"/>
      <c r="M12" s="1093"/>
      <c r="N12" s="1093"/>
      <c r="O12" s="1093"/>
      <c r="P12" s="1093"/>
      <c r="Q12" s="1093"/>
      <c r="R12" s="1093"/>
      <c r="S12" s="1093"/>
      <c r="T12" s="1093"/>
      <c r="U12" s="1093"/>
      <c r="V12" s="1093"/>
      <c r="W12" s="1093"/>
      <c r="X12" s="1093"/>
      <c r="Y12" s="1093"/>
      <c r="Z12" s="1093"/>
      <c r="AA12" s="1084"/>
      <c r="AB12" s="1085"/>
      <c r="AC12" s="1085"/>
      <c r="AD12" s="1086"/>
      <c r="AE12" s="1093"/>
      <c r="AF12" s="1093"/>
      <c r="AG12" s="1093"/>
      <c r="AH12" s="1093"/>
      <c r="AI12" s="1093"/>
      <c r="AJ12" s="1093"/>
      <c r="AK12" s="1093"/>
      <c r="AL12" s="1093"/>
      <c r="AN12" s="1132"/>
      <c r="AO12" s="1133"/>
      <c r="AP12" s="1133"/>
      <c r="AQ12" s="1133"/>
      <c r="AR12" s="1133"/>
      <c r="AS12" s="1133"/>
      <c r="AT12" s="1133"/>
      <c r="AU12" s="1133"/>
      <c r="AV12" s="1133"/>
      <c r="AW12" s="1134"/>
    </row>
    <row r="13" spans="1:49" s="9" customFormat="1" ht="18" customHeight="1" x14ac:dyDescent="0.2">
      <c r="A13" s="1113"/>
      <c r="B13" s="1113"/>
      <c r="C13" s="1113"/>
      <c r="D13" s="1113"/>
      <c r="E13" s="1113"/>
      <c r="F13" s="1113"/>
      <c r="G13" s="1113"/>
      <c r="H13" s="1087" t="s">
        <v>229</v>
      </c>
      <c r="I13" s="1088"/>
      <c r="J13" s="1089"/>
      <c r="K13" s="1093"/>
      <c r="L13" s="1093"/>
      <c r="M13" s="1093"/>
      <c r="N13" s="1093"/>
      <c r="O13" s="1093"/>
      <c r="P13" s="1093"/>
      <c r="Q13" s="1093"/>
      <c r="R13" s="1093"/>
      <c r="S13" s="1093"/>
      <c r="T13" s="1093"/>
      <c r="U13" s="1093"/>
      <c r="V13" s="1093"/>
      <c r="W13" s="1093"/>
      <c r="X13" s="1093"/>
      <c r="Y13" s="1093"/>
      <c r="Z13" s="1093"/>
      <c r="AA13" s="1084"/>
      <c r="AB13" s="1085"/>
      <c r="AC13" s="1085"/>
      <c r="AD13" s="1086"/>
      <c r="AE13" s="1093"/>
      <c r="AF13" s="1093"/>
      <c r="AG13" s="1093"/>
      <c r="AH13" s="1093"/>
      <c r="AI13" s="1093"/>
      <c r="AJ13" s="1093"/>
      <c r="AK13" s="1093"/>
      <c r="AL13" s="1093"/>
      <c r="AN13" s="1132"/>
      <c r="AO13" s="1133"/>
      <c r="AP13" s="1133"/>
      <c r="AQ13" s="1133"/>
      <c r="AR13" s="1133"/>
      <c r="AS13" s="1133"/>
      <c r="AT13" s="1133"/>
      <c r="AU13" s="1133"/>
      <c r="AV13" s="1133"/>
      <c r="AW13" s="1134"/>
    </row>
    <row r="14" spans="1:49" s="9" customFormat="1" ht="18" customHeight="1" x14ac:dyDescent="0.2">
      <c r="A14" s="1113" t="s">
        <v>234</v>
      </c>
      <c r="B14" s="1113"/>
      <c r="C14" s="1113"/>
      <c r="D14" s="1113"/>
      <c r="E14" s="1113"/>
      <c r="F14" s="1113"/>
      <c r="G14" s="1113"/>
      <c r="H14" s="1080" t="s">
        <v>228</v>
      </c>
      <c r="I14" s="1080"/>
      <c r="J14" s="1080"/>
      <c r="K14" s="1093"/>
      <c r="L14" s="1093"/>
      <c r="M14" s="1093"/>
      <c r="N14" s="1093"/>
      <c r="O14" s="1093"/>
      <c r="P14" s="1093"/>
      <c r="Q14" s="1093"/>
      <c r="R14" s="1093"/>
      <c r="S14" s="1093"/>
      <c r="T14" s="1093"/>
      <c r="U14" s="1093"/>
      <c r="V14" s="1093"/>
      <c r="W14" s="1093"/>
      <c r="X14" s="1093"/>
      <c r="Y14" s="1093"/>
      <c r="Z14" s="1093"/>
      <c r="AA14" s="1084"/>
      <c r="AB14" s="1085"/>
      <c r="AC14" s="1085"/>
      <c r="AD14" s="1086"/>
      <c r="AE14" s="1093"/>
      <c r="AF14" s="1093"/>
      <c r="AG14" s="1093"/>
      <c r="AH14" s="1093"/>
      <c r="AI14" s="1093"/>
      <c r="AJ14" s="1093"/>
      <c r="AK14" s="1093"/>
      <c r="AL14" s="1093"/>
      <c r="AN14" s="1132"/>
      <c r="AO14" s="1133"/>
      <c r="AP14" s="1133"/>
      <c r="AQ14" s="1133"/>
      <c r="AR14" s="1133"/>
      <c r="AS14" s="1133"/>
      <c r="AT14" s="1133"/>
      <c r="AU14" s="1133"/>
      <c r="AV14" s="1133"/>
      <c r="AW14" s="1134"/>
    </row>
    <row r="15" spans="1:49" s="9" customFormat="1" ht="18" customHeight="1" x14ac:dyDescent="0.2">
      <c r="A15" s="1113"/>
      <c r="B15" s="1113"/>
      <c r="C15" s="1113"/>
      <c r="D15" s="1113"/>
      <c r="E15" s="1113"/>
      <c r="F15" s="1113"/>
      <c r="G15" s="1113"/>
      <c r="H15" s="1087" t="s">
        <v>229</v>
      </c>
      <c r="I15" s="1088"/>
      <c r="J15" s="1089"/>
      <c r="K15" s="1093"/>
      <c r="L15" s="1093"/>
      <c r="M15" s="1093"/>
      <c r="N15" s="1093"/>
      <c r="O15" s="1093"/>
      <c r="P15" s="1093"/>
      <c r="Q15" s="1093"/>
      <c r="R15" s="1093"/>
      <c r="S15" s="1093"/>
      <c r="T15" s="1093"/>
      <c r="U15" s="1093"/>
      <c r="V15" s="1093"/>
      <c r="W15" s="1093"/>
      <c r="X15" s="1093"/>
      <c r="Y15" s="1093"/>
      <c r="Z15" s="1093"/>
      <c r="AA15" s="1084"/>
      <c r="AB15" s="1085"/>
      <c r="AC15" s="1085"/>
      <c r="AD15" s="1086"/>
      <c r="AE15" s="1093"/>
      <c r="AF15" s="1093"/>
      <c r="AG15" s="1093"/>
      <c r="AH15" s="1093"/>
      <c r="AI15" s="1093"/>
      <c r="AJ15" s="1093"/>
      <c r="AK15" s="1093"/>
      <c r="AL15" s="1093"/>
      <c r="AN15" s="1132"/>
      <c r="AO15" s="1133"/>
      <c r="AP15" s="1133"/>
      <c r="AQ15" s="1133"/>
      <c r="AR15" s="1133"/>
      <c r="AS15" s="1133"/>
      <c r="AT15" s="1133"/>
      <c r="AU15" s="1133"/>
      <c r="AV15" s="1133"/>
      <c r="AW15" s="1134"/>
    </row>
    <row r="16" spans="1:49" s="9" customFormat="1" ht="18" customHeight="1" x14ac:dyDescent="0.2">
      <c r="A16" s="1113" t="s">
        <v>235</v>
      </c>
      <c r="B16" s="1113"/>
      <c r="C16" s="1113"/>
      <c r="D16" s="1113"/>
      <c r="E16" s="1113"/>
      <c r="F16" s="1113"/>
      <c r="G16" s="1113"/>
      <c r="H16" s="1080" t="s">
        <v>228</v>
      </c>
      <c r="I16" s="1080"/>
      <c r="J16" s="1080"/>
      <c r="K16" s="1093"/>
      <c r="L16" s="1093"/>
      <c r="M16" s="1093"/>
      <c r="N16" s="1093"/>
      <c r="O16" s="1093"/>
      <c r="P16" s="1093"/>
      <c r="Q16" s="1093"/>
      <c r="R16" s="1093"/>
      <c r="S16" s="1093"/>
      <c r="T16" s="1093"/>
      <c r="U16" s="1093"/>
      <c r="V16" s="1093"/>
      <c r="W16" s="1093"/>
      <c r="X16" s="1093"/>
      <c r="Y16" s="1093"/>
      <c r="Z16" s="1093"/>
      <c r="AA16" s="1084"/>
      <c r="AB16" s="1085"/>
      <c r="AC16" s="1085"/>
      <c r="AD16" s="1086"/>
      <c r="AE16" s="1093"/>
      <c r="AF16" s="1093"/>
      <c r="AG16" s="1093"/>
      <c r="AH16" s="1093"/>
      <c r="AI16" s="1093"/>
      <c r="AJ16" s="1093"/>
      <c r="AK16" s="1093"/>
      <c r="AL16" s="1093"/>
      <c r="AN16" s="1132"/>
      <c r="AO16" s="1133"/>
      <c r="AP16" s="1133"/>
      <c r="AQ16" s="1133"/>
      <c r="AR16" s="1133"/>
      <c r="AS16" s="1133"/>
      <c r="AT16" s="1133"/>
      <c r="AU16" s="1133"/>
      <c r="AV16" s="1133"/>
      <c r="AW16" s="1134"/>
    </row>
    <row r="17" spans="1:49" s="9" customFormat="1" ht="18" customHeight="1" x14ac:dyDescent="0.2">
      <c r="A17" s="1113"/>
      <c r="B17" s="1113"/>
      <c r="C17" s="1113"/>
      <c r="D17" s="1113"/>
      <c r="E17" s="1113"/>
      <c r="F17" s="1113"/>
      <c r="G17" s="1113"/>
      <c r="H17" s="1087" t="s">
        <v>229</v>
      </c>
      <c r="I17" s="1088"/>
      <c r="J17" s="1089"/>
      <c r="K17" s="1093"/>
      <c r="L17" s="1093"/>
      <c r="M17" s="1093"/>
      <c r="N17" s="1093"/>
      <c r="O17" s="1093"/>
      <c r="P17" s="1093"/>
      <c r="Q17" s="1093"/>
      <c r="R17" s="1093"/>
      <c r="S17" s="1093"/>
      <c r="T17" s="1093"/>
      <c r="U17" s="1093"/>
      <c r="V17" s="1093"/>
      <c r="W17" s="1093"/>
      <c r="X17" s="1093"/>
      <c r="Y17" s="1093"/>
      <c r="Z17" s="1093"/>
      <c r="AA17" s="1084"/>
      <c r="AB17" s="1085"/>
      <c r="AC17" s="1085"/>
      <c r="AD17" s="1086"/>
      <c r="AE17" s="1093"/>
      <c r="AF17" s="1093"/>
      <c r="AG17" s="1093"/>
      <c r="AH17" s="1093"/>
      <c r="AI17" s="1093"/>
      <c r="AJ17" s="1093"/>
      <c r="AK17" s="1093"/>
      <c r="AL17" s="1093"/>
      <c r="AN17" s="1132"/>
      <c r="AO17" s="1133"/>
      <c r="AP17" s="1133"/>
      <c r="AQ17" s="1133"/>
      <c r="AR17" s="1133"/>
      <c r="AS17" s="1133"/>
      <c r="AT17" s="1133"/>
      <c r="AU17" s="1133"/>
      <c r="AV17" s="1133"/>
      <c r="AW17" s="1134"/>
    </row>
    <row r="18" spans="1:49" s="9" customFormat="1" ht="18" customHeight="1" x14ac:dyDescent="0.2">
      <c r="A18" s="1113" t="s">
        <v>236</v>
      </c>
      <c r="B18" s="1113"/>
      <c r="C18" s="1113"/>
      <c r="D18" s="1113"/>
      <c r="E18" s="1113"/>
      <c r="F18" s="1113"/>
      <c r="G18" s="1113"/>
      <c r="H18" s="1080" t="s">
        <v>228</v>
      </c>
      <c r="I18" s="1080"/>
      <c r="J18" s="1080"/>
      <c r="K18" s="1093"/>
      <c r="L18" s="1093"/>
      <c r="M18" s="1093"/>
      <c r="N18" s="1093"/>
      <c r="O18" s="1093"/>
      <c r="P18" s="1093"/>
      <c r="Q18" s="1093"/>
      <c r="R18" s="1093"/>
      <c r="S18" s="1093"/>
      <c r="T18" s="1093"/>
      <c r="U18" s="1093"/>
      <c r="V18" s="1093"/>
      <c r="W18" s="1093"/>
      <c r="X18" s="1093"/>
      <c r="Y18" s="1093"/>
      <c r="Z18" s="1093"/>
      <c r="AA18" s="1084"/>
      <c r="AB18" s="1085"/>
      <c r="AC18" s="1085"/>
      <c r="AD18" s="1086"/>
      <c r="AE18" s="1093"/>
      <c r="AF18" s="1093"/>
      <c r="AG18" s="1093"/>
      <c r="AH18" s="1093"/>
      <c r="AI18" s="1093"/>
      <c r="AJ18" s="1093"/>
      <c r="AK18" s="1093"/>
      <c r="AL18" s="1093"/>
      <c r="AN18" s="1132"/>
      <c r="AO18" s="1133"/>
      <c r="AP18" s="1133"/>
      <c r="AQ18" s="1133"/>
      <c r="AR18" s="1133"/>
      <c r="AS18" s="1133"/>
      <c r="AT18" s="1133"/>
      <c r="AU18" s="1133"/>
      <c r="AV18" s="1133"/>
      <c r="AW18" s="1134"/>
    </row>
    <row r="19" spans="1:49" s="9" customFormat="1" ht="18" customHeight="1" thickBot="1" x14ac:dyDescent="0.25">
      <c r="A19" s="1114"/>
      <c r="B19" s="1114"/>
      <c r="C19" s="1114"/>
      <c r="D19" s="1114"/>
      <c r="E19" s="1114"/>
      <c r="F19" s="1114"/>
      <c r="G19" s="1114"/>
      <c r="H19" s="1115" t="s">
        <v>229</v>
      </c>
      <c r="I19" s="1116"/>
      <c r="J19" s="1117"/>
      <c r="K19" s="1109"/>
      <c r="L19" s="1109"/>
      <c r="M19" s="1109"/>
      <c r="N19" s="1109"/>
      <c r="O19" s="1109"/>
      <c r="P19" s="1109"/>
      <c r="Q19" s="1109"/>
      <c r="R19" s="1109"/>
      <c r="S19" s="1109"/>
      <c r="T19" s="1109"/>
      <c r="U19" s="1109"/>
      <c r="V19" s="1109"/>
      <c r="W19" s="1109"/>
      <c r="X19" s="1109"/>
      <c r="Y19" s="1109"/>
      <c r="Z19" s="1109"/>
      <c r="AA19" s="1110"/>
      <c r="AB19" s="1111"/>
      <c r="AC19" s="1111"/>
      <c r="AD19" s="1112"/>
      <c r="AE19" s="1109"/>
      <c r="AF19" s="1109"/>
      <c r="AG19" s="1109"/>
      <c r="AH19" s="1109"/>
      <c r="AI19" s="1109"/>
      <c r="AJ19" s="1109"/>
      <c r="AK19" s="1109"/>
      <c r="AL19" s="1109"/>
      <c r="AN19" s="1132"/>
      <c r="AO19" s="1133"/>
      <c r="AP19" s="1133"/>
      <c r="AQ19" s="1133"/>
      <c r="AR19" s="1133"/>
      <c r="AS19" s="1133"/>
      <c r="AT19" s="1133"/>
      <c r="AU19" s="1133"/>
      <c r="AV19" s="1133"/>
      <c r="AW19" s="1134"/>
    </row>
    <row r="20" spans="1:49" s="9" customFormat="1" ht="18" customHeight="1" x14ac:dyDescent="0.2">
      <c r="A20" s="1095" t="s">
        <v>225</v>
      </c>
      <c r="B20" s="1096"/>
      <c r="C20" s="1096"/>
      <c r="D20" s="1096"/>
      <c r="E20" s="1096"/>
      <c r="F20" s="1096"/>
      <c r="G20" s="1096"/>
      <c r="H20" s="1080" t="s">
        <v>228</v>
      </c>
      <c r="I20" s="1080"/>
      <c r="J20" s="1080"/>
      <c r="K20" s="1090"/>
      <c r="L20" s="1090"/>
      <c r="M20" s="1090"/>
      <c r="N20" s="1090"/>
      <c r="O20" s="1090"/>
      <c r="P20" s="1090"/>
      <c r="Q20" s="1090"/>
      <c r="R20" s="1090"/>
      <c r="S20" s="1090"/>
      <c r="T20" s="1090"/>
      <c r="U20" s="1090"/>
      <c r="V20" s="1090"/>
      <c r="W20" s="1090"/>
      <c r="X20" s="1090"/>
      <c r="Y20" s="1090"/>
      <c r="Z20" s="1090"/>
      <c r="AA20" s="1106"/>
      <c r="AB20" s="1107"/>
      <c r="AC20" s="1107"/>
      <c r="AD20" s="1108"/>
      <c r="AE20" s="1090"/>
      <c r="AF20" s="1090"/>
      <c r="AG20" s="1090"/>
      <c r="AH20" s="1090"/>
      <c r="AI20" s="1090"/>
      <c r="AJ20" s="1090"/>
      <c r="AK20" s="1090"/>
      <c r="AL20" s="1091"/>
      <c r="AN20" s="1132"/>
      <c r="AO20" s="1133"/>
      <c r="AP20" s="1133"/>
      <c r="AQ20" s="1133"/>
      <c r="AR20" s="1133"/>
      <c r="AS20" s="1133"/>
      <c r="AT20" s="1133"/>
      <c r="AU20" s="1133"/>
      <c r="AV20" s="1133"/>
      <c r="AW20" s="1134"/>
    </row>
    <row r="21" spans="1:49" s="9" customFormat="1" ht="18" customHeight="1" thickBot="1" x14ac:dyDescent="0.25">
      <c r="A21" s="1097"/>
      <c r="B21" s="1098"/>
      <c r="C21" s="1098"/>
      <c r="D21" s="1098"/>
      <c r="E21" s="1098"/>
      <c r="F21" s="1098"/>
      <c r="G21" s="1098"/>
      <c r="H21" s="1099" t="s">
        <v>229</v>
      </c>
      <c r="I21" s="1100"/>
      <c r="J21" s="1101"/>
      <c r="K21" s="1092"/>
      <c r="L21" s="1092"/>
      <c r="M21" s="1092"/>
      <c r="N21" s="1092"/>
      <c r="O21" s="1092"/>
      <c r="P21" s="1092"/>
      <c r="Q21" s="1092"/>
      <c r="R21" s="1092"/>
      <c r="S21" s="1092"/>
      <c r="T21" s="1092"/>
      <c r="U21" s="1092"/>
      <c r="V21" s="1092"/>
      <c r="W21" s="1092"/>
      <c r="X21" s="1092"/>
      <c r="Y21" s="1092"/>
      <c r="Z21" s="1092"/>
      <c r="AA21" s="1103"/>
      <c r="AB21" s="1104"/>
      <c r="AC21" s="1104"/>
      <c r="AD21" s="1105"/>
      <c r="AE21" s="1092"/>
      <c r="AF21" s="1092"/>
      <c r="AG21" s="1092"/>
      <c r="AH21" s="1092"/>
      <c r="AI21" s="1092"/>
      <c r="AJ21" s="1092"/>
      <c r="AK21" s="1092"/>
      <c r="AL21" s="1102"/>
      <c r="AN21" s="1135"/>
      <c r="AO21" s="1136"/>
      <c r="AP21" s="1136"/>
      <c r="AQ21" s="1136"/>
      <c r="AR21" s="1136"/>
      <c r="AS21" s="1136"/>
      <c r="AT21" s="1136"/>
      <c r="AU21" s="1136"/>
      <c r="AV21" s="1136"/>
      <c r="AW21" s="1137"/>
    </row>
    <row r="22" spans="1:49" ht="18" customHeight="1" x14ac:dyDescent="0.2">
      <c r="A22" s="1074" t="s">
        <v>226</v>
      </c>
      <c r="B22" s="1075"/>
      <c r="C22" s="1075"/>
      <c r="D22" s="1075"/>
      <c r="E22" s="1075"/>
      <c r="F22" s="1075"/>
      <c r="G22" s="1076"/>
      <c r="H22" s="1080" t="s">
        <v>228</v>
      </c>
      <c r="I22" s="1080"/>
      <c r="J22" s="1080"/>
      <c r="K22" s="1081"/>
      <c r="L22" s="1082"/>
      <c r="M22" s="1082"/>
      <c r="N22" s="1083"/>
      <c r="O22" s="1081"/>
      <c r="P22" s="1082"/>
      <c r="Q22" s="1082"/>
      <c r="R22" s="1083"/>
      <c r="S22" s="1081"/>
      <c r="T22" s="1082"/>
      <c r="U22" s="1082"/>
      <c r="V22" s="1083"/>
      <c r="W22" s="1081"/>
      <c r="X22" s="1082"/>
      <c r="Y22" s="1082"/>
      <c r="Z22" s="1083"/>
      <c r="AA22" s="1081"/>
      <c r="AB22" s="1082"/>
      <c r="AC22" s="1082"/>
      <c r="AD22" s="1083"/>
      <c r="AE22" s="1094"/>
      <c r="AF22" s="1094"/>
      <c r="AG22" s="1094"/>
      <c r="AH22" s="1094"/>
      <c r="AI22" s="1094"/>
      <c r="AJ22" s="1094"/>
      <c r="AK22" s="1094"/>
      <c r="AL22" s="1094"/>
      <c r="AM22" s="5"/>
      <c r="AN22" s="5"/>
      <c r="AO22" s="5"/>
      <c r="AP22" s="5"/>
      <c r="AQ22" s="5"/>
      <c r="AR22" s="5"/>
      <c r="AS22" s="5"/>
      <c r="AT22" s="5"/>
      <c r="AU22" s="5"/>
      <c r="AV22" s="5"/>
      <c r="AW22" s="5"/>
    </row>
    <row r="23" spans="1:49" ht="18" customHeight="1" x14ac:dyDescent="0.2">
      <c r="A23" s="1077"/>
      <c r="B23" s="1078"/>
      <c r="C23" s="1078"/>
      <c r="D23" s="1078"/>
      <c r="E23" s="1078"/>
      <c r="F23" s="1078"/>
      <c r="G23" s="1079"/>
      <c r="H23" s="1087" t="s">
        <v>229</v>
      </c>
      <c r="I23" s="1088"/>
      <c r="J23" s="1089"/>
      <c r="K23" s="1084"/>
      <c r="L23" s="1085"/>
      <c r="M23" s="1085"/>
      <c r="N23" s="1086"/>
      <c r="O23" s="1084"/>
      <c r="P23" s="1085"/>
      <c r="Q23" s="1085"/>
      <c r="R23" s="1086"/>
      <c r="S23" s="1084"/>
      <c r="T23" s="1085"/>
      <c r="U23" s="1085"/>
      <c r="V23" s="1086"/>
      <c r="W23" s="1084"/>
      <c r="X23" s="1085"/>
      <c r="Y23" s="1085"/>
      <c r="Z23" s="1086"/>
      <c r="AA23" s="1084"/>
      <c r="AB23" s="1085"/>
      <c r="AC23" s="1085"/>
      <c r="AD23" s="1086"/>
      <c r="AE23" s="1093"/>
      <c r="AF23" s="1093"/>
      <c r="AG23" s="1093"/>
      <c r="AH23" s="1093"/>
      <c r="AI23" s="1093"/>
      <c r="AJ23" s="1093"/>
      <c r="AK23" s="1093"/>
      <c r="AL23" s="1093"/>
      <c r="AM23" s="5"/>
      <c r="AN23" s="5"/>
      <c r="AO23" s="5"/>
      <c r="AP23" s="5"/>
      <c r="AQ23" s="5"/>
      <c r="AR23" s="5"/>
      <c r="AS23" s="5"/>
      <c r="AT23" s="5"/>
      <c r="AU23" s="5"/>
      <c r="AV23" s="5"/>
      <c r="AW23" s="5"/>
    </row>
    <row r="24" spans="1:49" x14ac:dyDescent="0.2">
      <c r="A24"/>
      <c r="B24"/>
      <c r="C24"/>
      <c r="D24"/>
      <c r="E24"/>
      <c r="F24"/>
      <c r="G24"/>
      <c r="H24"/>
      <c r="I24"/>
      <c r="J24"/>
      <c r="K24"/>
      <c r="L24"/>
      <c r="M24"/>
      <c r="N24"/>
      <c r="O24"/>
      <c r="P24"/>
      <c r="Q24"/>
      <c r="R24"/>
      <c r="S24"/>
      <c r="T24"/>
      <c r="U24"/>
      <c r="V24"/>
      <c r="W24"/>
      <c r="X24"/>
      <c r="Y24"/>
      <c r="Z24"/>
      <c r="AA24"/>
      <c r="AB24"/>
      <c r="AC24"/>
      <c r="AD24"/>
      <c r="AE24" s="5"/>
      <c r="AF24" s="5"/>
      <c r="AG24" s="5"/>
      <c r="AH24" s="5"/>
      <c r="AI24" s="5"/>
      <c r="AJ24" s="5"/>
      <c r="AK24" s="5"/>
      <c r="AL24" s="5"/>
      <c r="AM24" s="5"/>
      <c r="AN24" s="5"/>
      <c r="AO24" s="5"/>
      <c r="AP24" s="5"/>
      <c r="AQ24" s="5"/>
      <c r="AR24" s="5"/>
      <c r="AS24" s="5"/>
      <c r="AT24" s="5"/>
      <c r="AU24" s="5"/>
      <c r="AV24" s="5"/>
      <c r="AW24" s="5"/>
    </row>
    <row r="25" spans="1:49" s="9" customFormat="1" ht="43.5" customHeight="1" x14ac:dyDescent="0.2">
      <c r="A25" s="1065" t="s">
        <v>237</v>
      </c>
      <c r="B25" s="1066"/>
      <c r="C25" s="1066"/>
      <c r="D25" s="1066"/>
      <c r="E25" s="1066"/>
      <c r="F25" s="1066"/>
      <c r="G25" s="1067"/>
      <c r="H25" s="1068"/>
      <c r="I25" s="1069"/>
      <c r="J25" s="1069"/>
      <c r="K25" s="1069"/>
      <c r="L25" s="1069" t="s">
        <v>238</v>
      </c>
      <c r="M25" s="1070"/>
      <c r="N25" s="1071" t="s">
        <v>239</v>
      </c>
      <c r="O25" s="1072"/>
      <c r="P25" s="1072"/>
      <c r="Q25" s="1072"/>
      <c r="R25" s="1072"/>
      <c r="S25" s="1072"/>
      <c r="T25" s="1072"/>
      <c r="U25" s="1072"/>
      <c r="V25" s="1072"/>
      <c r="W25" s="1073"/>
      <c r="X25" s="1068"/>
      <c r="Y25" s="1069"/>
      <c r="Z25" s="1069"/>
      <c r="AA25" s="1069"/>
      <c r="AB25" s="1069" t="s">
        <v>238</v>
      </c>
      <c r="AC25" s="1070"/>
    </row>
    <row r="26" spans="1:49" ht="30" customHeight="1" x14ac:dyDescent="0.2">
      <c r="A26" s="1064" t="s">
        <v>240</v>
      </c>
      <c r="B26" s="1064"/>
      <c r="C26" s="1064"/>
      <c r="D26" s="1064"/>
      <c r="E26" s="1064"/>
      <c r="F26" s="1064"/>
      <c r="G26" s="1064"/>
      <c r="H26" s="1064"/>
      <c r="I26" s="1064"/>
      <c r="J26" s="1064"/>
      <c r="K26" s="1064"/>
      <c r="L26" s="1064"/>
      <c r="M26" s="1064"/>
      <c r="N26" s="1064"/>
      <c r="O26" s="1064"/>
      <c r="P26" s="1064"/>
      <c r="Q26" s="1064"/>
      <c r="R26" s="1064"/>
      <c r="S26" s="1064"/>
      <c r="T26" s="1064"/>
      <c r="U26" s="1064"/>
      <c r="V26" s="1064"/>
      <c r="W26" s="1064"/>
      <c r="X26" s="1064"/>
      <c r="Y26" s="1064"/>
      <c r="Z26" s="1064"/>
      <c r="AA26" s="1064"/>
      <c r="AB26" s="1064"/>
      <c r="AC26" s="1064"/>
      <c r="AD26" s="1064"/>
      <c r="AE26" s="1064"/>
      <c r="AF26" s="1064"/>
      <c r="AG26" s="1064"/>
      <c r="AH26" s="1064"/>
      <c r="AI26" s="1064"/>
      <c r="AJ26" s="1064"/>
      <c r="AK26" s="1064"/>
      <c r="AL26" s="1064"/>
      <c r="AM26" s="1064"/>
      <c r="AN26" s="1064"/>
      <c r="AO26" s="1064"/>
      <c r="AP26" s="1064"/>
      <c r="AQ26" s="1064"/>
      <c r="AR26" s="1064"/>
      <c r="AS26" s="1064"/>
      <c r="AT26" s="1064"/>
      <c r="AU26" s="1064"/>
      <c r="AV26" s="1064"/>
      <c r="AW26" s="1064"/>
    </row>
    <row r="27" spans="1:49" ht="30" customHeight="1" x14ac:dyDescent="0.2">
      <c r="A27" s="1064" t="s">
        <v>240</v>
      </c>
      <c r="B27" s="1064"/>
      <c r="C27" s="1064"/>
      <c r="D27" s="1064"/>
      <c r="E27" s="1064"/>
      <c r="F27" s="1064"/>
      <c r="G27" s="1064"/>
      <c r="H27" s="1064"/>
      <c r="I27" s="1064"/>
      <c r="J27" s="1064"/>
      <c r="K27" s="1064"/>
      <c r="L27" s="1064"/>
      <c r="M27" s="1064"/>
      <c r="N27" s="1064"/>
      <c r="O27" s="1064"/>
      <c r="P27" s="1064"/>
      <c r="Q27" s="1064"/>
      <c r="R27" s="1064"/>
      <c r="S27" s="1064"/>
      <c r="T27" s="1064"/>
      <c r="U27" s="1064"/>
      <c r="V27" s="1064"/>
      <c r="W27" s="1064"/>
      <c r="X27" s="1064"/>
      <c r="Y27" s="1064"/>
      <c r="Z27" s="1064"/>
      <c r="AA27" s="1064"/>
      <c r="AB27" s="1064"/>
      <c r="AC27" s="1064"/>
      <c r="AD27" s="1064"/>
      <c r="AE27" s="1064"/>
      <c r="AF27" s="1064"/>
      <c r="AG27" s="1064"/>
      <c r="AH27" s="1064"/>
      <c r="AI27" s="1064"/>
      <c r="AJ27" s="1064"/>
      <c r="AK27" s="1064"/>
      <c r="AL27" s="1064"/>
      <c r="AM27" s="1064"/>
      <c r="AN27" s="1064"/>
      <c r="AO27" s="1064"/>
      <c r="AP27" s="1064"/>
      <c r="AQ27" s="1064"/>
      <c r="AR27" s="1064"/>
      <c r="AS27" s="1064"/>
      <c r="AT27" s="1064"/>
      <c r="AU27" s="1064"/>
      <c r="AV27" s="1064"/>
      <c r="AW27" s="1064"/>
    </row>
  </sheetData>
  <mergeCells count="189">
    <mergeCell ref="A2:J3"/>
    <mergeCell ref="K2:AD2"/>
    <mergeCell ref="A4:G5"/>
    <mergeCell ref="H4:J4"/>
    <mergeCell ref="K4:N4"/>
    <mergeCell ref="O4:R4"/>
    <mergeCell ref="S4:V4"/>
    <mergeCell ref="W4:Z4"/>
    <mergeCell ref="AA4:AD4"/>
    <mergeCell ref="H5:J5"/>
    <mergeCell ref="K5:N5"/>
    <mergeCell ref="O5:R5"/>
    <mergeCell ref="S5:V5"/>
    <mergeCell ref="W5:Z5"/>
    <mergeCell ref="AI9:AL9"/>
    <mergeCell ref="AI10:AL10"/>
    <mergeCell ref="AI11:AL11"/>
    <mergeCell ref="AI12:AL12"/>
    <mergeCell ref="AI5:AL5"/>
    <mergeCell ref="AI15:AL15"/>
    <mergeCell ref="AA9:AD9"/>
    <mergeCell ref="AE9:AH9"/>
    <mergeCell ref="AI13:AL13"/>
    <mergeCell ref="AA15:AD15"/>
    <mergeCell ref="AE15:AH15"/>
    <mergeCell ref="AE2:AH3"/>
    <mergeCell ref="AI2:AL3"/>
    <mergeCell ref="AN2:AW3"/>
    <mergeCell ref="K3:N3"/>
    <mergeCell ref="O3:R3"/>
    <mergeCell ref="S3:V3"/>
    <mergeCell ref="W3:Z3"/>
    <mergeCell ref="AA3:AD3"/>
    <mergeCell ref="AA7:AD7"/>
    <mergeCell ref="AE7:AH7"/>
    <mergeCell ref="S6:V6"/>
    <mergeCell ref="W6:Z6"/>
    <mergeCell ref="AA6:AD6"/>
    <mergeCell ref="AE6:AH6"/>
    <mergeCell ref="S7:V7"/>
    <mergeCell ref="W7:Z7"/>
    <mergeCell ref="AE4:AH4"/>
    <mergeCell ref="AI4:AL4"/>
    <mergeCell ref="AA5:AD5"/>
    <mergeCell ref="AE5:AH5"/>
    <mergeCell ref="AN4:AW21"/>
    <mergeCell ref="AI6:AL6"/>
    <mergeCell ref="AI7:AL7"/>
    <mergeCell ref="AI8:AL8"/>
    <mergeCell ref="H10:J10"/>
    <mergeCell ref="K10:N10"/>
    <mergeCell ref="O10:R10"/>
    <mergeCell ref="H11:J11"/>
    <mergeCell ref="K11:N11"/>
    <mergeCell ref="O11:R11"/>
    <mergeCell ref="A6:G7"/>
    <mergeCell ref="H6:J6"/>
    <mergeCell ref="K6:N6"/>
    <mergeCell ref="O6:R6"/>
    <mergeCell ref="H7:J7"/>
    <mergeCell ref="K7:N7"/>
    <mergeCell ref="O7:R7"/>
    <mergeCell ref="A8:G9"/>
    <mergeCell ref="H8:J8"/>
    <mergeCell ref="K8:N8"/>
    <mergeCell ref="O8:R8"/>
    <mergeCell ref="H9:J9"/>
    <mergeCell ref="K9:N9"/>
    <mergeCell ref="O9:R9"/>
    <mergeCell ref="S8:V8"/>
    <mergeCell ref="W8:Z8"/>
    <mergeCell ref="AA8:AD8"/>
    <mergeCell ref="AE8:AH8"/>
    <mergeCell ref="S9:V9"/>
    <mergeCell ref="W9:Z9"/>
    <mergeCell ref="A12:G13"/>
    <mergeCell ref="H12:J12"/>
    <mergeCell ref="K12:N12"/>
    <mergeCell ref="O12:R12"/>
    <mergeCell ref="H13:J13"/>
    <mergeCell ref="K13:N13"/>
    <mergeCell ref="O13:R13"/>
    <mergeCell ref="AA12:AD12"/>
    <mergeCell ref="AE12:AH12"/>
    <mergeCell ref="S11:V11"/>
    <mergeCell ref="W11:Z11"/>
    <mergeCell ref="AA11:AD11"/>
    <mergeCell ref="AE11:AH11"/>
    <mergeCell ref="S10:V10"/>
    <mergeCell ref="W10:Z10"/>
    <mergeCell ref="AA10:AD10"/>
    <mergeCell ref="AE10:AH10"/>
    <mergeCell ref="A10:G11"/>
    <mergeCell ref="S12:V12"/>
    <mergeCell ref="W14:Z14"/>
    <mergeCell ref="AA14:AD14"/>
    <mergeCell ref="AE14:AH14"/>
    <mergeCell ref="W12:Z12"/>
    <mergeCell ref="S13:V13"/>
    <mergeCell ref="W13:Z13"/>
    <mergeCell ref="AA13:AD13"/>
    <mergeCell ref="AE13:AH13"/>
    <mergeCell ref="A14:G15"/>
    <mergeCell ref="H14:J14"/>
    <mergeCell ref="S15:V15"/>
    <mergeCell ref="W15:Z15"/>
    <mergeCell ref="H15:J15"/>
    <mergeCell ref="AI14:AL14"/>
    <mergeCell ref="K14:N14"/>
    <mergeCell ref="O14:R14"/>
    <mergeCell ref="K15:N15"/>
    <mergeCell ref="O15:R15"/>
    <mergeCell ref="S14:V14"/>
    <mergeCell ref="A16:G17"/>
    <mergeCell ref="H16:J16"/>
    <mergeCell ref="K16:N16"/>
    <mergeCell ref="O16:R16"/>
    <mergeCell ref="H17:J17"/>
    <mergeCell ref="K17:N17"/>
    <mergeCell ref="O17:R17"/>
    <mergeCell ref="A18:G19"/>
    <mergeCell ref="H18:J18"/>
    <mergeCell ref="K18:N18"/>
    <mergeCell ref="O18:R18"/>
    <mergeCell ref="H19:J19"/>
    <mergeCell ref="K19:N19"/>
    <mergeCell ref="O19:R19"/>
    <mergeCell ref="S16:V16"/>
    <mergeCell ref="S17:V17"/>
    <mergeCell ref="W17:Z17"/>
    <mergeCell ref="W16:Z16"/>
    <mergeCell ref="AA16:AD16"/>
    <mergeCell ref="AE16:AH16"/>
    <mergeCell ref="AI16:AL16"/>
    <mergeCell ref="AA17:AD17"/>
    <mergeCell ref="AE17:AH17"/>
    <mergeCell ref="AI17:AL17"/>
    <mergeCell ref="S19:V19"/>
    <mergeCell ref="W19:Z19"/>
    <mergeCell ref="AI19:AL19"/>
    <mergeCell ref="S18:V18"/>
    <mergeCell ref="AA18:AD18"/>
    <mergeCell ref="AE18:AH18"/>
    <mergeCell ref="AA19:AD19"/>
    <mergeCell ref="AE19:AH19"/>
    <mergeCell ref="W18:Z18"/>
    <mergeCell ref="AI18:AL18"/>
    <mergeCell ref="AI20:AL20"/>
    <mergeCell ref="S21:V21"/>
    <mergeCell ref="W21:Z21"/>
    <mergeCell ref="W22:Z22"/>
    <mergeCell ref="AI23:AL23"/>
    <mergeCell ref="S22:V22"/>
    <mergeCell ref="AE22:AH22"/>
    <mergeCell ref="A26:AW26"/>
    <mergeCell ref="A20:G21"/>
    <mergeCell ref="H20:J20"/>
    <mergeCell ref="K20:N20"/>
    <mergeCell ref="O20:R20"/>
    <mergeCell ref="H21:J21"/>
    <mergeCell ref="K21:N21"/>
    <mergeCell ref="O21:R21"/>
    <mergeCell ref="AE23:AH23"/>
    <mergeCell ref="AI21:AL21"/>
    <mergeCell ref="S20:V20"/>
    <mergeCell ref="AA21:AD21"/>
    <mergeCell ref="AE21:AH21"/>
    <mergeCell ref="W20:Z20"/>
    <mergeCell ref="AA20:AD20"/>
    <mergeCell ref="AE20:AH20"/>
    <mergeCell ref="AI22:AL22"/>
    <mergeCell ref="A27:AW27"/>
    <mergeCell ref="A25:G25"/>
    <mergeCell ref="H25:K25"/>
    <mergeCell ref="L25:M25"/>
    <mergeCell ref="N25:W25"/>
    <mergeCell ref="A22:G23"/>
    <mergeCell ref="H22:J22"/>
    <mergeCell ref="K22:N22"/>
    <mergeCell ref="AB25:AC25"/>
    <mergeCell ref="S23:V23"/>
    <mergeCell ref="W23:Z23"/>
    <mergeCell ref="AA23:AD23"/>
    <mergeCell ref="H23:J23"/>
    <mergeCell ref="O22:R22"/>
    <mergeCell ref="AA22:AD22"/>
    <mergeCell ref="X25:AA25"/>
    <mergeCell ref="K23:N23"/>
    <mergeCell ref="O23:R23"/>
  </mergeCells>
  <phoneticPr fontId="4"/>
  <pageMargins left="0.78740157480314965" right="0.78740157480314965" top="0.98425196850393704" bottom="0.98425196850393704" header="0.51181102362204722" footer="0.51181102362204722"/>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表紙</vt:lpstr>
      <vt:lpstr>添付書類等</vt:lpstr>
      <vt:lpstr>1-1勤務表</vt:lpstr>
      <vt:lpstr>1-2シフト記号表（勤務時間帯）</vt:lpstr>
      <vt:lpstr>【記載例】勤務表</vt:lpstr>
      <vt:lpstr>【記載例】シフト記号表（勤務時間帯）</vt:lpstr>
      <vt:lpstr>記入方法</vt:lpstr>
      <vt:lpstr>プルダウン・リスト</vt:lpstr>
      <vt:lpstr>2事故・苦情</vt:lpstr>
      <vt:lpstr>３運営状況</vt:lpstr>
      <vt:lpstr>4基準自己点検表</vt:lpstr>
      <vt:lpstr>5‐1加算自己点検表（通所リハ）</vt:lpstr>
      <vt:lpstr>5‐2加算自己点検表（介護予防通所リハ）</vt:lpstr>
      <vt:lpstr>'1-2シフト記号表（勤務時間帯）'!【記載例】シフト記号</vt:lpstr>
      <vt:lpstr>【記載例】シフト記号</vt:lpstr>
      <vt:lpstr>【記載例】勤務表!Print_Area</vt:lpstr>
      <vt:lpstr>'1-1勤務表'!Print_Area</vt:lpstr>
      <vt:lpstr>'３運営状況'!Print_Area</vt:lpstr>
      <vt:lpstr>'4基準自己点検表'!Print_Area</vt:lpstr>
      <vt:lpstr>'5‐2加算自己点検表（介護予防通所リハ）'!Print_Area</vt:lpstr>
      <vt:lpstr>記入方法!Print_Area</vt:lpstr>
      <vt:lpstr>'1-1勤務表'!Print_Titles</vt:lpstr>
      <vt:lpstr>'4基準自己点検表'!Print_Titles</vt:lpstr>
      <vt:lpstr>'5‐1加算自己点検表（通所リハ）'!Print_Titles</vt:lpstr>
      <vt:lpstr>'5‐2加算自己点検表（介護予防通所リハ）'!Print_Titles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2025-04-16T01:13:20Z</cp:lastPrinted>
  <dcterms:created xsi:type="dcterms:W3CDTF">2006-05-08T10:56:33Z</dcterms:created>
  <dcterms:modified xsi:type="dcterms:W3CDTF">2025-04-16T01:13:33Z</dcterms:modified>
  <cp:category/>
  <cp:contentStatus/>
</cp:coreProperties>
</file>